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 OneDrive\OneDrive\_ROZPOČTY\2025\Krnov - HS, přeceněné po Davidovi\"/>
    </mc:Choice>
  </mc:AlternateContent>
  <bookViews>
    <workbookView xWindow="0" yWindow="0" windowWidth="0" windowHeight="0"/>
  </bookViews>
  <sheets>
    <sheet name="Rekapitulace stavby" sheetId="1" r:id="rId1"/>
    <sheet name="SO 01 - Příprava území" sheetId="2" r:id="rId2"/>
    <sheet name="SO 02 - Příztavba PZ" sheetId="3" r:id="rId3"/>
    <sheet name="SO 03 - Zpevněné plochy" sheetId="4" r:id="rId4"/>
    <sheet name="720 - Plynovod" sheetId="5" r:id="rId5"/>
    <sheet name="721 - Zdravotechnika" sheetId="6" r:id="rId6"/>
    <sheet name="730 - Zařízení pro vytápě..." sheetId="7" r:id="rId7"/>
    <sheet name="740 - Elektroinstalace" sheetId="8" r:id="rId8"/>
    <sheet name="750 - Vzduchotechnické in..." sheetId="9" r:id="rId9"/>
    <sheet name="751 - Rozvody stlačeného ..." sheetId="10" r:id="rId10"/>
    <sheet name="OVN - Ostatní a vedlejší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01 - Příprava území'!$C$119:$K$135</definedName>
    <definedName name="_xlnm.Print_Area" localSheetId="1">'SO 01 - Příprava území'!$C$4:$J$76,'SO 01 - Příprava území'!$C$82:$J$101,'SO 01 - Příprava území'!$C$107:$K$135</definedName>
    <definedName name="_xlnm.Print_Titles" localSheetId="1">'SO 01 - Příprava území'!$119:$119</definedName>
    <definedName name="_xlnm._FilterDatabase" localSheetId="2" hidden="1">'SO 02 - Příztavba PZ'!$C$141:$K$549</definedName>
    <definedName name="_xlnm.Print_Area" localSheetId="2">'SO 02 - Příztavba PZ'!$C$4:$J$76,'SO 02 - Příztavba PZ'!$C$82:$J$123,'SO 02 - Příztavba PZ'!$C$129:$K$549</definedName>
    <definedName name="_xlnm.Print_Titles" localSheetId="2">'SO 02 - Příztavba PZ'!$141:$141</definedName>
    <definedName name="_xlnm._FilterDatabase" localSheetId="3" hidden="1">'SO 03 - Zpevněné plochy'!$C$120:$K$139</definedName>
    <definedName name="_xlnm.Print_Area" localSheetId="3">'SO 03 - Zpevněné plochy'!$C$4:$J$76,'SO 03 - Zpevněné plochy'!$C$82:$J$102,'SO 03 - Zpevněné plochy'!$C$108:$K$139</definedName>
    <definedName name="_xlnm.Print_Titles" localSheetId="3">'SO 03 - Zpevněné plochy'!$120:$120</definedName>
    <definedName name="_xlnm._FilterDatabase" localSheetId="4" hidden="1">'720 - Plynovod'!$C$115:$K$148</definedName>
    <definedName name="_xlnm.Print_Area" localSheetId="4">'720 - Plynovod'!$C$4:$J$76,'720 - Plynovod'!$C$82:$J$97,'720 - Plynovod'!$C$103:$K$148</definedName>
    <definedName name="_xlnm.Print_Titles" localSheetId="4">'720 - Plynovod'!$115:$115</definedName>
    <definedName name="_xlnm._FilterDatabase" localSheetId="5" hidden="1">'721 - Zdravotechnika'!$C$124:$K$210</definedName>
    <definedName name="_xlnm.Print_Area" localSheetId="5">'721 - Zdravotechnika'!$C$4:$J$76,'721 - Zdravotechnika'!$C$82:$J$106,'721 - Zdravotechnika'!$C$112:$K$210</definedName>
    <definedName name="_xlnm.Print_Titles" localSheetId="5">'721 - Zdravotechnika'!$124:$124</definedName>
    <definedName name="_xlnm._FilterDatabase" localSheetId="6" hidden="1">'730 - Zařízení pro vytápě...'!$C$125:$K$221</definedName>
    <definedName name="_xlnm.Print_Area" localSheetId="6">'730 - Zařízení pro vytápě...'!$C$4:$J$76,'730 - Zařízení pro vytápě...'!$C$82:$J$107,'730 - Zařízení pro vytápě...'!$C$113:$K$221</definedName>
    <definedName name="_xlnm.Print_Titles" localSheetId="6">'730 - Zařízení pro vytápě...'!$125:$125</definedName>
    <definedName name="_xlnm._FilterDatabase" localSheetId="7" hidden="1">'740 - Elektroinstalace'!$C$120:$K$263</definedName>
    <definedName name="_xlnm.Print_Area" localSheetId="7">'740 - Elektroinstalace'!$C$4:$J$76,'740 - Elektroinstalace'!$C$82:$J$102,'740 - Elektroinstalace'!$C$108:$K$263</definedName>
    <definedName name="_xlnm.Print_Titles" localSheetId="7">'740 - Elektroinstalace'!$120:$120</definedName>
    <definedName name="_xlnm._FilterDatabase" localSheetId="8" hidden="1">'750 - Vzduchotechnické in...'!$C$122:$K$191</definedName>
    <definedName name="_xlnm.Print_Area" localSheetId="8">'750 - Vzduchotechnické in...'!$C$4:$J$76,'750 - Vzduchotechnické in...'!$C$82:$J$104,'750 - Vzduchotechnické in...'!$C$110:$K$191</definedName>
    <definedName name="_xlnm.Print_Titles" localSheetId="8">'750 - Vzduchotechnické in...'!$122:$122</definedName>
    <definedName name="_xlnm._FilterDatabase" localSheetId="9" hidden="1">'751 - Rozvody stlačeného ...'!$C$118:$K$136</definedName>
    <definedName name="_xlnm.Print_Area" localSheetId="9">'751 - Rozvody stlačeného ...'!$C$4:$J$76,'751 - Rozvody stlačeného ...'!$C$82:$J$100,'751 - Rozvody stlačeného ...'!$C$106:$K$136</definedName>
    <definedName name="_xlnm.Print_Titles" localSheetId="9">'751 - Rozvody stlačeného ...'!$118:$118</definedName>
    <definedName name="_xlnm._FilterDatabase" localSheetId="10" hidden="1">'OVN - Ostatní a vedlejší ...'!$C$116:$K$126</definedName>
    <definedName name="_xlnm.Print_Area" localSheetId="10">'OVN - Ostatní a vedlejší ...'!$C$4:$J$76,'OVN - Ostatní a vedlejší ...'!$C$82:$J$98,'OVN - Ostatní a vedlejší ...'!$C$104:$K$126</definedName>
    <definedName name="_xlnm.Print_Titles" localSheetId="10">'OVN - Ostatní a vedlejší ...'!$116:$116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10" r="J37"/>
  <c r="J36"/>
  <c i="1" r="AY103"/>
  <c i="10" r="J35"/>
  <c i="1" r="AX103"/>
  <c i="10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9" r="J37"/>
  <c r="J36"/>
  <c i="1" r="AY102"/>
  <c i="9" r="J35"/>
  <c i="1" r="AX102"/>
  <c i="9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T124"/>
  <c r="R125"/>
  <c r="R124"/>
  <c r="P125"/>
  <c r="P124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8" r="J37"/>
  <c r="J36"/>
  <c i="1" r="AY101"/>
  <c i="8" r="J35"/>
  <c i="1" r="AX101"/>
  <c i="8" r="BI263"/>
  <c r="BH263"/>
  <c r="BG263"/>
  <c r="BF263"/>
  <c r="T263"/>
  <c r="T262"/>
  <c r="R263"/>
  <c r="R262"/>
  <c r="P263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111"/>
  <c i="7" r="J37"/>
  <c r="J36"/>
  <c i="1" r="AY100"/>
  <c i="7" r="J35"/>
  <c i="1" r="AX100"/>
  <c i="7"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92"/>
  <c r="J17"/>
  <c r="J15"/>
  <c r="E15"/>
  <c r="F91"/>
  <c r="J14"/>
  <c r="J12"/>
  <c r="J120"/>
  <c r="E7"/>
  <c r="E116"/>
  <c i="6" r="J126"/>
  <c r="J37"/>
  <c r="J36"/>
  <c i="1" r="AY99"/>
  <c i="6" r="J35"/>
  <c i="1" r="AX99"/>
  <c i="6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97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91"/>
  <c r="J14"/>
  <c r="J12"/>
  <c r="J119"/>
  <c r="E7"/>
  <c r="E85"/>
  <c i="5" r="J37"/>
  <c r="J36"/>
  <c i="1" r="AY98"/>
  <c i="5" r="J35"/>
  <c i="1" r="AX98"/>
  <c i="5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92"/>
  <c r="J23"/>
  <c r="J21"/>
  <c r="E21"/>
  <c r="J112"/>
  <c r="J20"/>
  <c r="J18"/>
  <c r="E18"/>
  <c r="F92"/>
  <c r="J17"/>
  <c r="J15"/>
  <c r="E15"/>
  <c r="F112"/>
  <c r="J14"/>
  <c r="J12"/>
  <c r="J110"/>
  <c r="E7"/>
  <c r="E106"/>
  <c i="4" r="J37"/>
  <c r="J36"/>
  <c i="1" r="AY97"/>
  <c i="4" r="J35"/>
  <c i="1" r="AX97"/>
  <c i="4"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3" r="J37"/>
  <c r="J36"/>
  <c i="1" r="AY96"/>
  <c i="3" r="J35"/>
  <c i="1" r="AX96"/>
  <c i="3" r="BI540"/>
  <c r="BH540"/>
  <c r="BG540"/>
  <c r="BF540"/>
  <c r="T540"/>
  <c r="R540"/>
  <c r="P540"/>
  <c r="BI539"/>
  <c r="BH539"/>
  <c r="BG539"/>
  <c r="BF539"/>
  <c r="T539"/>
  <c r="R539"/>
  <c r="P539"/>
  <c r="BI536"/>
  <c r="BH536"/>
  <c r="BG536"/>
  <c r="BF536"/>
  <c r="T536"/>
  <c r="T535"/>
  <c r="R536"/>
  <c r="R535"/>
  <c r="P536"/>
  <c r="P535"/>
  <c r="BI534"/>
  <c r="BH534"/>
  <c r="BG534"/>
  <c r="BF534"/>
  <c r="T534"/>
  <c r="R534"/>
  <c r="P534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77"/>
  <c r="BH477"/>
  <c r="BG477"/>
  <c r="BF477"/>
  <c r="T477"/>
  <c r="R477"/>
  <c r="P477"/>
  <c r="BI473"/>
  <c r="BH473"/>
  <c r="BG473"/>
  <c r="BF473"/>
  <c r="T473"/>
  <c r="R473"/>
  <c r="P473"/>
  <c r="BI471"/>
  <c r="BH471"/>
  <c r="BG471"/>
  <c r="BF471"/>
  <c r="T471"/>
  <c r="R471"/>
  <c r="P471"/>
  <c r="BI467"/>
  <c r="BH467"/>
  <c r="BG467"/>
  <c r="BF467"/>
  <c r="T467"/>
  <c r="R467"/>
  <c r="P467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1"/>
  <c r="BH451"/>
  <c r="BG451"/>
  <c r="BF451"/>
  <c r="T451"/>
  <c r="R451"/>
  <c r="P451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T388"/>
  <c r="R389"/>
  <c r="R388"/>
  <c r="P389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92"/>
  <c r="J17"/>
  <c r="J12"/>
  <c r="J136"/>
  <c r="E7"/>
  <c r="E132"/>
  <c i="2" r="J37"/>
  <c r="J36"/>
  <c i="1" r="AY95"/>
  <c i="2" r="J35"/>
  <c i="1" r="AX95"/>
  <c i="2"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2" r="J135"/>
  <c r="BK131"/>
  <c i="1" r="AS94"/>
  <c i="3" r="J316"/>
  <c r="BK189"/>
  <c r="BK527"/>
  <c r="J477"/>
  <c r="J402"/>
  <c r="BK370"/>
  <c r="J244"/>
  <c r="J198"/>
  <c r="BK511"/>
  <c r="J430"/>
  <c r="BK360"/>
  <c r="J314"/>
  <c r="J205"/>
  <c r="J529"/>
  <c r="BK505"/>
  <c r="J416"/>
  <c r="J383"/>
  <c r="BK353"/>
  <c r="BK283"/>
  <c r="J223"/>
  <c r="J523"/>
  <c r="BK495"/>
  <c r="J418"/>
  <c r="J363"/>
  <c r="BK223"/>
  <c r="J175"/>
  <c r="BK525"/>
  <c r="BK464"/>
  <c r="J413"/>
  <c r="BK359"/>
  <c r="BK343"/>
  <c r="J272"/>
  <c r="BK185"/>
  <c r="J514"/>
  <c r="BK446"/>
  <c r="BK383"/>
  <c r="J333"/>
  <c r="J249"/>
  <c r="J187"/>
  <c r="J539"/>
  <c r="BK516"/>
  <c r="BK473"/>
  <c r="J411"/>
  <c r="J367"/>
  <c r="J283"/>
  <c r="J170"/>
  <c i="4" r="J129"/>
  <c r="BK128"/>
  <c r="J135"/>
  <c i="5" r="BK146"/>
  <c r="BK127"/>
  <c r="J141"/>
  <c r="J146"/>
  <c r="BK120"/>
  <c r="J136"/>
  <c r="BK148"/>
  <c r="BK132"/>
  <c r="BK128"/>
  <c i="6" r="BK204"/>
  <c r="J183"/>
  <c r="J168"/>
  <c i="2" r="BK135"/>
  <c r="BK129"/>
  <c r="J123"/>
  <c i="3" r="BK531"/>
  <c r="J506"/>
  <c r="BK451"/>
  <c r="BK422"/>
  <c r="J321"/>
  <c r="BK212"/>
  <c r="J516"/>
  <c r="BK485"/>
  <c r="J415"/>
  <c r="J351"/>
  <c r="BK281"/>
  <c r="J232"/>
  <c r="J531"/>
  <c r="J471"/>
  <c r="BK426"/>
  <c r="J365"/>
  <c r="J305"/>
  <c r="J153"/>
  <c r="J510"/>
  <c r="BK440"/>
  <c r="J372"/>
  <c r="J331"/>
  <c r="BK246"/>
  <c r="BK179"/>
  <c r="BK514"/>
  <c r="J467"/>
  <c r="BK384"/>
  <c r="BK317"/>
  <c r="BK219"/>
  <c r="BK148"/>
  <c r="BK504"/>
  <c r="BK409"/>
  <c r="J376"/>
  <c r="J345"/>
  <c r="BK293"/>
  <c r="BK208"/>
  <c r="BK522"/>
  <c r="BK461"/>
  <c r="J385"/>
  <c r="J335"/>
  <c r="BK255"/>
  <c r="BK210"/>
  <c r="J540"/>
  <c r="BK534"/>
  <c r="J508"/>
  <c r="J455"/>
  <c r="BK379"/>
  <c r="BK349"/>
  <c r="BK285"/>
  <c r="J219"/>
  <c i="4" r="BK132"/>
  <c r="J137"/>
  <c r="BK134"/>
  <c i="5" r="J135"/>
  <c r="J120"/>
  <c r="BK140"/>
  <c r="BK119"/>
  <c r="BK145"/>
  <c r="J131"/>
  <c r="BK141"/>
  <c r="BK131"/>
  <c r="J117"/>
  <c i="6" r="J197"/>
  <c r="J159"/>
  <c r="J141"/>
  <c r="J128"/>
  <c r="BK198"/>
  <c r="J189"/>
  <c r="J169"/>
  <c r="J144"/>
  <c r="BK180"/>
  <c r="BK146"/>
  <c r="BK131"/>
  <c r="J162"/>
  <c r="BK148"/>
  <c r="BK133"/>
  <c r="J200"/>
  <c r="J192"/>
  <c r="BK184"/>
  <c r="BK174"/>
  <c r="BK159"/>
  <c r="BK152"/>
  <c r="BK199"/>
  <c r="BK168"/>
  <c r="J178"/>
  <c r="BK151"/>
  <c r="J151"/>
  <c i="7" r="BK202"/>
  <c r="BK171"/>
  <c r="J152"/>
  <c r="J217"/>
  <c r="J190"/>
  <c r="J156"/>
  <c r="BK201"/>
  <c r="J154"/>
  <c r="BK191"/>
  <c r="BK163"/>
  <c r="BK204"/>
  <c r="J181"/>
  <c r="J157"/>
  <c r="BK131"/>
  <c r="J159"/>
  <c r="J221"/>
  <c r="BK205"/>
  <c r="J188"/>
  <c r="BK135"/>
  <c r="BK179"/>
  <c r="BK157"/>
  <c r="J133"/>
  <c i="8" r="BK230"/>
  <c r="J190"/>
  <c r="J161"/>
  <c r="BK124"/>
  <c r="BK244"/>
  <c r="J221"/>
  <c r="J184"/>
  <c r="J150"/>
  <c r="BK251"/>
  <c r="J237"/>
  <c r="J159"/>
  <c r="J127"/>
  <c r="J200"/>
  <c r="J179"/>
  <c r="BK155"/>
  <c r="J132"/>
  <c r="BK248"/>
  <c r="BK217"/>
  <c r="J196"/>
  <c r="BK169"/>
  <c r="BK133"/>
  <c r="J238"/>
  <c r="J208"/>
  <c r="J180"/>
  <c r="J144"/>
  <c r="J253"/>
  <c r="J216"/>
  <c r="BK168"/>
  <c r="BK140"/>
  <c r="J126"/>
  <c r="BK256"/>
  <c r="BK226"/>
  <c r="J205"/>
  <c r="J193"/>
  <c r="BK161"/>
  <c r="J136"/>
  <c i="9" r="BK166"/>
  <c r="BK138"/>
  <c r="BK176"/>
  <c r="BK155"/>
  <c r="J134"/>
  <c r="BK184"/>
  <c r="J125"/>
  <c r="BK171"/>
  <c r="J132"/>
  <c r="BK169"/>
  <c r="BK146"/>
  <c r="J172"/>
  <c r="BK178"/>
  <c r="J155"/>
  <c r="J138"/>
  <c i="10" r="J128"/>
  <c r="BK121"/>
  <c r="J136"/>
  <c r="J125"/>
  <c i="11" r="J122"/>
  <c r="J120"/>
  <c i="2" r="BK133"/>
  <c r="J127"/>
  <c r="F36"/>
  <c i="3" r="J327"/>
  <c r="J251"/>
  <c r="J161"/>
  <c r="J511"/>
  <c r="J466"/>
  <c r="J394"/>
  <c r="J362"/>
  <c r="BK238"/>
  <c r="J177"/>
  <c r="BK523"/>
  <c r="J444"/>
  <c r="J406"/>
  <c r="J389"/>
  <c r="BK316"/>
  <c r="J210"/>
  <c r="BK151"/>
  <c r="J525"/>
  <c r="J438"/>
  <c r="BK400"/>
  <c r="J337"/>
  <c r="J270"/>
  <c r="J213"/>
  <c r="BK145"/>
  <c r="BK507"/>
  <c r="J426"/>
  <c r="BK362"/>
  <c r="J312"/>
  <c r="BK187"/>
  <c r="J526"/>
  <c r="J505"/>
  <c r="J434"/>
  <c r="BK389"/>
  <c r="J349"/>
  <c r="BK318"/>
  <c r="J253"/>
  <c r="BK146"/>
  <c r="BK506"/>
  <c r="BK436"/>
  <c r="J379"/>
  <c r="BK299"/>
  <c r="BK253"/>
  <c r="J199"/>
  <c r="J148"/>
  <c r="J534"/>
  <c r="J499"/>
  <c r="J464"/>
  <c r="BK398"/>
  <c r="J360"/>
  <c r="BK314"/>
  <c r="BK251"/>
  <c r="BK169"/>
  <c i="4" r="BK124"/>
  <c r="J131"/>
  <c r="BK135"/>
  <c i="5" r="BK143"/>
  <c r="BK125"/>
  <c r="BK144"/>
  <c r="BK135"/>
  <c r="J144"/>
  <c r="BK129"/>
  <c r="J139"/>
  <c r="J127"/>
  <c r="BK137"/>
  <c r="BK121"/>
  <c r="J122"/>
  <c i="6" r="J209"/>
  <c r="J184"/>
  <c r="J179"/>
  <c r="BK183"/>
  <c r="BK156"/>
  <c r="BK205"/>
  <c r="BK190"/>
  <c r="BK160"/>
  <c r="BK176"/>
  <c r="J158"/>
  <c r="BK162"/>
  <c i="7" r="BK211"/>
  <c r="BK185"/>
  <c r="BK177"/>
  <c r="BK162"/>
  <c r="J143"/>
  <c r="BK216"/>
  <c r="J192"/>
  <c r="J162"/>
  <c r="BK133"/>
  <c r="BK164"/>
  <c r="J216"/>
  <c r="J179"/>
  <c r="J151"/>
  <c r="BK200"/>
  <c r="BK176"/>
  <c r="J164"/>
  <c r="BK151"/>
  <c r="J168"/>
  <c r="BK136"/>
  <c r="BK217"/>
  <c r="J197"/>
  <c r="BK181"/>
  <c r="J207"/>
  <c r="J187"/>
  <c r="BK150"/>
  <c r="J130"/>
  <c i="8" r="BK232"/>
  <c r="BK205"/>
  <c r="J175"/>
  <c r="BK148"/>
  <c r="BK260"/>
  <c r="BK236"/>
  <c r="J206"/>
  <c r="J167"/>
  <c r="BK142"/>
  <c r="J128"/>
  <c r="BK243"/>
  <c r="J156"/>
  <c r="J218"/>
  <c r="BK197"/>
  <c r="BK178"/>
  <c r="BK144"/>
  <c r="J255"/>
  <c r="BK246"/>
  <c r="BK210"/>
  <c r="BK187"/>
  <c r="J166"/>
  <c r="J130"/>
  <c r="BK225"/>
  <c r="J210"/>
  <c r="J185"/>
  <c r="J158"/>
  <c r="J260"/>
  <c r="BK231"/>
  <c r="BK179"/>
  <c r="J165"/>
  <c r="J142"/>
  <c r="BK130"/>
  <c r="BK259"/>
  <c r="BK238"/>
  <c r="J211"/>
  <c r="J198"/>
  <c r="BK166"/>
  <c r="J157"/>
  <c i="9" r="J176"/>
  <c r="BK145"/>
  <c r="J190"/>
  <c r="J158"/>
  <c r="BK131"/>
  <c r="BK180"/>
  <c r="BK132"/>
  <c r="BK172"/>
  <c r="BK136"/>
  <c r="BK181"/>
  <c r="BK153"/>
  <c r="BK129"/>
  <c r="BK152"/>
  <c r="J179"/>
  <c r="BK159"/>
  <c r="BK147"/>
  <c i="10" r="J123"/>
  <c r="BK128"/>
  <c r="BK127"/>
  <c r="BK123"/>
  <c i="11" r="J125"/>
  <c r="J121"/>
  <c i="2" r="J132"/>
  <c r="J131"/>
  <c r="BK125"/>
  <c i="3" r="J533"/>
  <c r="J501"/>
  <c r="J446"/>
  <c r="BK387"/>
  <c r="J281"/>
  <c r="J185"/>
  <c r="BK501"/>
  <c r="J451"/>
  <c r="BK378"/>
  <c r="BK308"/>
  <c r="BK236"/>
  <c r="BK153"/>
  <c r="J503"/>
  <c r="BK402"/>
  <c r="J317"/>
  <c r="J212"/>
  <c r="J146"/>
  <c r="BK466"/>
  <c r="BK411"/>
  <c r="BK365"/>
  <c r="BK341"/>
  <c r="J255"/>
  <c r="BK196"/>
  <c r="BK529"/>
  <c r="J487"/>
  <c r="BK385"/>
  <c r="BK331"/>
  <c r="J277"/>
  <c r="BK147"/>
  <c r="BK508"/>
  <c r="BK444"/>
  <c r="J384"/>
  <c r="BK372"/>
  <c r="J323"/>
  <c r="J265"/>
  <c r="J147"/>
  <c r="J497"/>
  <c r="BK413"/>
  <c r="J353"/>
  <c r="BK277"/>
  <c r="BK234"/>
  <c r="J179"/>
  <c r="J536"/>
  <c r="J512"/>
  <c r="BK424"/>
  <c r="BK376"/>
  <c r="J347"/>
  <c r="J299"/>
  <c r="BK232"/>
  <c r="BK161"/>
  <c i="4" r="BK139"/>
  <c r="BK126"/>
  <c i="5" r="J137"/>
  <c r="J118"/>
  <c r="J128"/>
  <c r="J130"/>
  <c r="BK138"/>
  <c r="J119"/>
  <c r="J133"/>
  <c r="BK126"/>
  <c i="6" r="BK203"/>
  <c r="J181"/>
  <c r="BK144"/>
  <c r="J131"/>
  <c r="BK207"/>
  <c r="BK196"/>
  <c r="BK182"/>
  <c r="BK171"/>
  <c r="BK135"/>
  <c r="BK179"/>
  <c r="BK145"/>
  <c r="BK177"/>
  <c r="BK166"/>
  <c r="J150"/>
  <c r="BK137"/>
  <c r="J203"/>
  <c r="BK193"/>
  <c r="J188"/>
  <c r="J180"/>
  <c r="J163"/>
  <c r="J143"/>
  <c r="BK202"/>
  <c r="BK175"/>
  <c r="BK142"/>
  <c r="J171"/>
  <c r="J152"/>
  <c r="BK200"/>
  <c i="7" r="J194"/>
  <c r="J174"/>
  <c r="BK159"/>
  <c r="J141"/>
  <c r="BK130"/>
  <c r="BK206"/>
  <c r="BK175"/>
  <c r="J148"/>
  <c r="BK220"/>
  <c r="J176"/>
  <c r="J129"/>
  <c r="BK195"/>
  <c r="BK173"/>
  <c r="BK140"/>
  <c r="J191"/>
  <c r="J171"/>
  <c r="BK153"/>
  <c r="J211"/>
  <c r="BK154"/>
  <c r="BK221"/>
  <c r="BK199"/>
  <c r="BK183"/>
  <c r="BK214"/>
  <c r="BK193"/>
  <c r="BK158"/>
  <c r="J140"/>
  <c i="8" r="BK235"/>
  <c r="BK203"/>
  <c r="J188"/>
  <c r="J152"/>
  <c r="BK252"/>
  <c r="BK239"/>
  <c r="J215"/>
  <c r="BK165"/>
  <c r="BK145"/>
  <c r="BK132"/>
  <c r="BK240"/>
  <c r="J154"/>
  <c r="BK233"/>
  <c r="J203"/>
  <c r="BK188"/>
  <c r="BK170"/>
  <c r="BK151"/>
  <c r="BK253"/>
  <c r="J223"/>
  <c r="BK202"/>
  <c r="BK181"/>
  <c r="J125"/>
  <c r="J228"/>
  <c r="BK219"/>
  <c r="J147"/>
  <c r="J259"/>
  <c r="J225"/>
  <c r="J177"/>
  <c r="J160"/>
  <c r="BK136"/>
  <c r="BK263"/>
  <c r="BK245"/>
  <c r="BK220"/>
  <c r="J202"/>
  <c r="J183"/>
  <c r="BK159"/>
  <c i="9" r="J178"/>
  <c r="BK143"/>
  <c r="BK185"/>
  <c r="J159"/>
  <c r="J135"/>
  <c r="J189"/>
  <c r="J153"/>
  <c r="J177"/>
  <c r="J167"/>
  <c r="J185"/>
  <c r="BK165"/>
  <c r="J142"/>
  <c r="BK188"/>
  <c r="J137"/>
  <c i="10" r="J126"/>
  <c r="BK133"/>
  <c r="BK124"/>
  <c r="J133"/>
  <c i="11" r="BK122"/>
  <c r="BK123"/>
  <c r="BK120"/>
  <c i="6" r="BK186"/>
  <c r="J133"/>
  <c r="J201"/>
  <c r="BK188"/>
  <c r="J138"/>
  <c r="J164"/>
  <c r="BK129"/>
  <c r="BK128"/>
  <c i="7" r="J149"/>
  <c r="BK129"/>
  <c r="J193"/>
  <c r="BK165"/>
  <c r="J137"/>
  <c r="BK186"/>
  <c r="BK160"/>
  <c r="J147"/>
  <c r="J201"/>
  <c r="J177"/>
  <c r="BK144"/>
  <c r="BK187"/>
  <c r="BK168"/>
  <c r="BK146"/>
  <c r="BK166"/>
  <c r="J142"/>
  <c r="J220"/>
  <c r="BK196"/>
  <c r="BK147"/>
  <c r="J202"/>
  <c r="J186"/>
  <c r="J155"/>
  <c r="BK138"/>
  <c i="8" r="J236"/>
  <c r="BK209"/>
  <c r="BK182"/>
  <c r="J138"/>
  <c r="J258"/>
  <c r="J240"/>
  <c r="J220"/>
  <c r="J187"/>
  <c r="BK157"/>
  <c r="J137"/>
  <c r="J232"/>
  <c r="BK229"/>
  <c r="BK227"/>
  <c r="J226"/>
  <c r="BK218"/>
  <c r="BK212"/>
  <c r="BK207"/>
  <c r="BK201"/>
  <c r="J197"/>
  <c r="BK194"/>
  <c r="BK190"/>
  <c r="BK184"/>
  <c r="J181"/>
  <c r="BK175"/>
  <c r="BK163"/>
  <c r="J149"/>
  <c r="BK126"/>
  <c r="J199"/>
  <c r="BK171"/>
  <c r="BK149"/>
  <c r="J131"/>
  <c r="J248"/>
  <c r="J209"/>
  <c r="BK192"/>
  <c r="J171"/>
  <c r="J151"/>
  <c r="BK255"/>
  <c r="BK221"/>
  <c r="BK206"/>
  <c r="BK177"/>
  <c r="J133"/>
  <c r="BK234"/>
  <c r="BK222"/>
  <c r="BK174"/>
  <c r="BK154"/>
  <c r="BK137"/>
  <c r="BK129"/>
  <c r="BK261"/>
  <c r="J242"/>
  <c r="J219"/>
  <c r="BK196"/>
  <c r="J162"/>
  <c r="J143"/>
  <c i="9" r="BK182"/>
  <c r="J144"/>
  <c r="BK162"/>
  <c r="J147"/>
  <c r="BK128"/>
  <c r="J163"/>
  <c r="J186"/>
  <c r="J165"/>
  <c r="J182"/>
  <c r="BK158"/>
  <c r="J133"/>
  <c r="J154"/>
  <c r="J131"/>
  <c r="J168"/>
  <c r="BK151"/>
  <c i="10" r="BK135"/>
  <c r="BK122"/>
  <c r="J135"/>
  <c r="J124"/>
  <c i="11" r="BK126"/>
  <c r="BK125"/>
  <c r="BK119"/>
  <c i="2" r="J126"/>
  <c r="J129"/>
  <c r="F35"/>
  <c i="3" r="J318"/>
  <c r="J208"/>
  <c r="J155"/>
  <c r="BK499"/>
  <c r="J424"/>
  <c r="BK335"/>
  <c r="BK265"/>
  <c r="J225"/>
  <c r="J528"/>
  <c r="J485"/>
  <c r="J428"/>
  <c r="J400"/>
  <c r="BK337"/>
  <c r="BK225"/>
  <c r="J145"/>
  <c r="BK467"/>
  <c r="BK406"/>
  <c r="J374"/>
  <c r="BK357"/>
  <c r="J291"/>
  <c r="J236"/>
  <c r="BK149"/>
  <c r="BK510"/>
  <c r="J461"/>
  <c r="BK347"/>
  <c r="BK305"/>
  <c r="BK180"/>
  <c r="BK517"/>
  <c r="J462"/>
  <c r="J396"/>
  <c r="BK375"/>
  <c r="J339"/>
  <c r="J285"/>
  <c r="BK205"/>
  <c r="J509"/>
  <c r="J392"/>
  <c r="J341"/>
  <c r="BK270"/>
  <c r="BK213"/>
  <c r="BK539"/>
  <c r="BK533"/>
  <c r="J502"/>
  <c r="BK432"/>
  <c r="BK392"/>
  <c r="J343"/>
  <c r="J287"/>
  <c r="BK249"/>
  <c r="BK165"/>
  <c i="4" r="J128"/>
  <c r="BK137"/>
  <c r="BK129"/>
  <c i="5" r="BK130"/>
  <c r="J147"/>
  <c r="BK124"/>
  <c r="BK136"/>
  <c r="J142"/>
  <c r="J121"/>
  <c r="J129"/>
  <c r="BK118"/>
  <c i="6" r="J193"/>
  <c r="BK167"/>
  <c r="J137"/>
  <c r="J202"/>
  <c r="J190"/>
  <c r="J177"/>
  <c r="J148"/>
  <c r="J130"/>
  <c r="BK161"/>
  <c r="BK136"/>
  <c r="BK169"/>
  <c r="BK157"/>
  <c r="J135"/>
  <c r="J205"/>
  <c r="J194"/>
  <c r="J187"/>
  <c r="J170"/>
  <c r="BK158"/>
  <c r="BK150"/>
  <c r="J204"/>
  <c r="BK187"/>
  <c r="BK141"/>
  <c r="BK170"/>
  <c r="J136"/>
  <c r="BK132"/>
  <c i="7" r="BK208"/>
  <c r="J178"/>
  <c r="J165"/>
  <c r="BK139"/>
  <c r="BK215"/>
  <c r="J182"/>
  <c r="BK142"/>
  <c r="J208"/>
  <c r="BK178"/>
  <c r="BK148"/>
  <c r="J200"/>
  <c r="BK174"/>
  <c r="J215"/>
  <c r="BK190"/>
  <c r="J173"/>
  <c r="BK156"/>
  <c r="J199"/>
  <c r="J135"/>
  <c r="J210"/>
  <c r="BK192"/>
  <c r="J150"/>
  <c r="BK197"/>
  <c r="BK167"/>
  <c r="J144"/>
  <c i="8" r="BK258"/>
  <c r="BK228"/>
  <c r="BK199"/>
  <c r="J169"/>
  <c r="BK257"/>
  <c r="J231"/>
  <c r="BK214"/>
  <c r="J174"/>
  <c r="J148"/>
  <c r="BK135"/>
  <c r="J244"/>
  <c r="BK172"/>
  <c r="BK146"/>
  <c r="BK208"/>
  <c r="J191"/>
  <c r="BK167"/>
  <c r="BK147"/>
  <c r="J129"/>
  <c r="J247"/>
  <c r="BK216"/>
  <c r="J195"/>
  <c r="BK173"/>
  <c r="BK156"/>
  <c r="J230"/>
  <c r="BK211"/>
  <c r="BK189"/>
  <c r="J168"/>
  <c r="BK127"/>
  <c r="J233"/>
  <c r="J186"/>
  <c r="J155"/>
  <c r="J139"/>
  <c r="BK128"/>
  <c r="J246"/>
  <c r="BK223"/>
  <c r="J201"/>
  <c r="J164"/>
  <c r="J140"/>
  <c i="9" r="J160"/>
  <c r="BK135"/>
  <c r="J174"/>
  <c r="BK142"/>
  <c r="BK125"/>
  <c r="BK174"/>
  <c r="BK127"/>
  <c r="BK168"/>
  <c r="BK140"/>
  <c r="BK177"/>
  <c r="J148"/>
  <c r="BK137"/>
  <c r="BK130"/>
  <c r="BK167"/>
  <c r="J150"/>
  <c i="10" r="J130"/>
  <c r="BK136"/>
  <c r="BK126"/>
  <c r="J134"/>
  <c i="11" r="J119"/>
  <c r="J124"/>
  <c i="2" r="BK132"/>
  <c r="BK127"/>
  <c r="BK126"/>
  <c i="3" r="J522"/>
  <c r="BK502"/>
  <c r="J459"/>
  <c r="J409"/>
  <c r="J329"/>
  <c r="J301"/>
  <c r="J242"/>
  <c r="BK175"/>
  <c r="BK503"/>
  <c r="BK455"/>
  <c r="J387"/>
  <c r="BK333"/>
  <c r="J234"/>
  <c r="BK170"/>
  <c r="J519"/>
  <c r="BK438"/>
  <c r="BK404"/>
  <c r="J357"/>
  <c r="J308"/>
  <c r="J196"/>
  <c r="BK526"/>
  <c r="J457"/>
  <c r="J404"/>
  <c r="BK363"/>
  <c r="BK325"/>
  <c r="BK242"/>
  <c r="BK155"/>
  <c r="J504"/>
  <c r="BK415"/>
  <c r="J370"/>
  <c r="BK329"/>
  <c r="BK287"/>
  <c r="J165"/>
  <c r="BK512"/>
  <c r="BK477"/>
  <c r="J432"/>
  <c r="BK381"/>
  <c r="BK345"/>
  <c r="BK301"/>
  <c r="BK267"/>
  <c r="J200"/>
  <c r="J521"/>
  <c r="J440"/>
  <c r="BK356"/>
  <c r="J279"/>
  <c r="BK244"/>
  <c r="BK200"/>
  <c r="J151"/>
  <c r="BK536"/>
  <c r="J495"/>
  <c r="BK459"/>
  <c r="BK416"/>
  <c r="BK374"/>
  <c r="J325"/>
  <c r="BK279"/>
  <c r="BK199"/>
  <c i="4" r="J134"/>
  <c r="J126"/>
  <c r="J124"/>
  <c r="J132"/>
  <c i="5" r="J134"/>
  <c r="BK117"/>
  <c r="J138"/>
  <c r="BK142"/>
  <c r="J125"/>
  <c r="J132"/>
  <c r="BK139"/>
  <c r="J124"/>
  <c r="J148"/>
  <c i="6" r="BK194"/>
  <c r="J146"/>
  <c r="BK134"/>
  <c r="J208"/>
  <c r="J199"/>
  <c r="BK191"/>
  <c r="BK178"/>
  <c r="BK164"/>
  <c r="J182"/>
  <c r="BK153"/>
  <c r="J132"/>
  <c r="BK173"/>
  <c r="J160"/>
  <c r="J142"/>
  <c r="J129"/>
  <c r="BK197"/>
  <c r="J191"/>
  <c r="J185"/>
  <c r="J166"/>
  <c r="J157"/>
  <c r="BK209"/>
  <c r="J198"/>
  <c r="J161"/>
  <c r="J174"/>
  <c r="BK130"/>
  <c i="7" r="J214"/>
  <c r="J183"/>
  <c r="J169"/>
  <c r="BK155"/>
  <c r="J132"/>
  <c r="J196"/>
  <c r="BK169"/>
  <c r="J139"/>
  <c r="BK198"/>
  <c r="BK152"/>
  <c r="BK210"/>
  <c r="BK189"/>
  <c r="J167"/>
  <c r="BK213"/>
  <c r="BK182"/>
  <c r="J163"/>
  <c r="J209"/>
  <c r="J138"/>
  <c r="J213"/>
  <c r="J195"/>
  <c r="J153"/>
  <c r="J198"/>
  <c r="BK161"/>
  <c r="BK141"/>
  <c i="8" r="J239"/>
  <c r="J214"/>
  <c r="BK191"/>
  <c r="BK150"/>
  <c r="BK247"/>
  <c r="J235"/>
  <c r="J217"/>
  <c r="J178"/>
  <c r="BK139"/>
  <c r="BK249"/>
  <c r="BK162"/>
  <c r="J134"/>
  <c r="J204"/>
  <c r="BK180"/>
  <c r="J153"/>
  <c r="J141"/>
  <c r="J251"/>
  <c r="BK237"/>
  <c r="BK198"/>
  <c r="BK186"/>
  <c r="BK134"/>
  <c r="J249"/>
  <c r="J212"/>
  <c r="BK193"/>
  <c r="BK152"/>
  <c r="J123"/>
  <c r="J229"/>
  <c r="J170"/>
  <c r="BK143"/>
  <c r="BK131"/>
  <c r="J263"/>
  <c r="J243"/>
  <c r="BK213"/>
  <c r="J189"/>
  <c i="9" r="BK186"/>
  <c r="J151"/>
  <c r="BK134"/>
  <c r="J169"/>
  <c r="J139"/>
  <c r="BK191"/>
  <c r="J157"/>
  <c r="J188"/>
  <c r="BK170"/>
  <c r="BK160"/>
  <c r="BK179"/>
  <c r="J143"/>
  <c r="BK189"/>
  <c r="J184"/>
  <c r="J166"/>
  <c r="BK149"/>
  <c r="J129"/>
  <c i="10" r="J121"/>
  <c r="BK130"/>
  <c r="J132"/>
  <c r="J122"/>
  <c i="11" r="J126"/>
  <c r="BK121"/>
  <c i="2" r="J133"/>
  <c r="J125"/>
  <c r="BK123"/>
  <c i="3" r="J507"/>
  <c r="BK462"/>
  <c r="BK428"/>
  <c r="J378"/>
  <c r="J295"/>
  <c r="J197"/>
  <c r="J517"/>
  <c r="BK471"/>
  <c r="J381"/>
  <c r="BK321"/>
  <c r="J246"/>
  <c r="BK197"/>
  <c r="J149"/>
  <c r="BK487"/>
  <c r="J422"/>
  <c r="J398"/>
  <c r="BK351"/>
  <c r="BK295"/>
  <c r="BK177"/>
  <c r="BK528"/>
  <c r="J473"/>
  <c r="BK434"/>
  <c r="BK396"/>
  <c r="J359"/>
  <c r="BK312"/>
  <c r="J238"/>
  <c r="J169"/>
  <c r="BK521"/>
  <c r="BK497"/>
  <c r="J436"/>
  <c r="BK339"/>
  <c r="BK272"/>
  <c r="J527"/>
  <c r="BK509"/>
  <c r="BK457"/>
  <c r="BK394"/>
  <c r="J356"/>
  <c r="BK327"/>
  <c r="BK291"/>
  <c r="J240"/>
  <c r="J180"/>
  <c r="BK483"/>
  <c r="BK430"/>
  <c r="BK367"/>
  <c r="J293"/>
  <c r="BK240"/>
  <c r="J189"/>
  <c r="BK540"/>
  <c r="BK519"/>
  <c r="J483"/>
  <c r="BK418"/>
  <c r="J375"/>
  <c r="BK323"/>
  <c r="J267"/>
  <c r="BK198"/>
  <c i="4" r="J139"/>
  <c r="BK131"/>
  <c i="5" r="J140"/>
  <c r="J123"/>
  <c r="J143"/>
  <c r="BK122"/>
  <c r="BK133"/>
  <c r="J145"/>
  <c r="BK134"/>
  <c r="BK147"/>
  <c r="J126"/>
  <c r="BK123"/>
  <c i="6" r="BK210"/>
  <c r="J186"/>
  <c r="J173"/>
  <c r="J145"/>
  <c r="J210"/>
  <c r="BK201"/>
  <c r="BK185"/>
  <c r="J175"/>
  <c r="J156"/>
  <c r="J139"/>
  <c r="J165"/>
  <c r="BK139"/>
  <c r="J176"/>
  <c r="BK163"/>
  <c r="J155"/>
  <c r="BK138"/>
  <c r="BK208"/>
  <c r="J196"/>
  <c r="BK189"/>
  <c r="BK181"/>
  <c r="BK165"/>
  <c r="BK155"/>
  <c r="J207"/>
  <c r="BK192"/>
  <c r="J153"/>
  <c r="J167"/>
  <c r="J134"/>
  <c r="BK143"/>
  <c i="7" r="BK188"/>
  <c r="J175"/>
  <c r="J158"/>
  <c r="J136"/>
  <c r="BK209"/>
  <c r="J172"/>
  <c r="BK143"/>
  <c r="J204"/>
  <c r="BK184"/>
  <c r="BK149"/>
  <c r="J205"/>
  <c r="J184"/>
  <c r="J166"/>
  <c r="BK207"/>
  <c r="J185"/>
  <c r="J161"/>
  <c r="BK132"/>
  <c r="J160"/>
  <c r="J131"/>
  <c r="J206"/>
  <c r="J189"/>
  <c r="BK137"/>
  <c r="BK194"/>
  <c r="BK172"/>
  <c r="J146"/>
  <c i="8" r="J257"/>
  <c r="BK215"/>
  <c r="J192"/>
  <c r="J173"/>
  <c r="BK125"/>
  <c r="J245"/>
  <c r="J227"/>
  <c r="BK195"/>
  <c r="BK164"/>
  <c r="BK141"/>
  <c r="J252"/>
  <c r="J234"/>
  <c r="BK153"/>
  <c r="BK242"/>
  <c r="J207"/>
  <c r="BK185"/>
  <c r="J163"/>
  <c r="J145"/>
  <c r="J256"/>
  <c r="J241"/>
  <c r="J213"/>
  <c r="J194"/>
  <c r="BK160"/>
  <c r="J124"/>
  <c r="J222"/>
  <c r="BK200"/>
  <c r="BK183"/>
  <c r="BK138"/>
  <c r="BK241"/>
  <c r="J224"/>
  <c r="J172"/>
  <c r="J146"/>
  <c r="J135"/>
  <c r="BK123"/>
  <c r="J261"/>
  <c r="BK224"/>
  <c r="BK204"/>
  <c r="J182"/>
  <c r="BK158"/>
  <c i="9" r="J187"/>
  <c r="BK154"/>
  <c r="BK133"/>
  <c r="J161"/>
  <c r="J145"/>
  <c r="J130"/>
  <c r="J181"/>
  <c r="J136"/>
  <c r="BK187"/>
  <c r="BK161"/>
  <c r="J191"/>
  <c r="J128"/>
  <c r="J127"/>
  <c r="BK190"/>
  <c r="J180"/>
  <c r="BK173"/>
  <c r="J171"/>
  <c r="J170"/>
  <c r="BK163"/>
  <c r="J162"/>
  <c r="J152"/>
  <c r="J149"/>
  <c r="BK148"/>
  <c r="J146"/>
  <c r="BK144"/>
  <c r="J140"/>
  <c r="BK150"/>
  <c r="J173"/>
  <c r="BK157"/>
  <c r="BK139"/>
  <c i="10" r="BK134"/>
  <c r="BK132"/>
  <c r="BK125"/>
  <c r="J127"/>
  <c i="11" r="BK124"/>
  <c r="J123"/>
  <c i="2" l="1" r="R122"/>
  <c i="3" r="R150"/>
  <c r="R218"/>
  <c r="T250"/>
  <c r="T248"/>
  <c r="R320"/>
  <c r="R382"/>
  <c r="T408"/>
  <c r="T417"/>
  <c r="T458"/>
  <c r="P500"/>
  <c r="BK513"/>
  <c r="J513"/>
  <c r="J119"/>
  <c i="4" r="BK123"/>
  <c r="J123"/>
  <c r="J98"/>
  <c r="BK127"/>
  <c r="J127"/>
  <c r="J99"/>
  <c i="6" r="BK140"/>
  <c r="J140"/>
  <c r="J99"/>
  <c r="R149"/>
  <c r="P172"/>
  <c r="T206"/>
  <c i="7" r="T145"/>
  <c r="R170"/>
  <c r="BK203"/>
  <c r="J203"/>
  <c r="J103"/>
  <c r="R212"/>
  <c i="8" r="R122"/>
  <c r="R254"/>
  <c i="2" r="P122"/>
  <c i="3" r="BK144"/>
  <c r="T184"/>
  <c r="R269"/>
  <c r="P307"/>
  <c r="P369"/>
  <c r="P355"/>
  <c r="R391"/>
  <c r="BK425"/>
  <c r="J425"/>
  <c r="J115"/>
  <c r="BK486"/>
  <c r="J486"/>
  <c r="J117"/>
  <c r="R520"/>
  <c r="P538"/>
  <c i="4" r="P123"/>
  <c r="T130"/>
  <c i="5" r="T116"/>
  <c i="6" r="BK127"/>
  <c r="BK149"/>
  <c r="J149"/>
  <c r="J101"/>
  <c r="BK172"/>
  <c r="J172"/>
  <c r="J103"/>
  <c r="BK206"/>
  <c r="J206"/>
  <c r="J105"/>
  <c i="7" r="R128"/>
  <c r="P134"/>
  <c r="P180"/>
  <c r="T212"/>
  <c i="8" r="T122"/>
  <c r="P254"/>
  <c i="9" r="R126"/>
  <c r="P156"/>
  <c r="R175"/>
  <c i="2" r="R130"/>
  <c i="3" r="T150"/>
  <c r="P218"/>
  <c r="P269"/>
  <c r="BK307"/>
  <c r="J307"/>
  <c r="J105"/>
  <c r="BK369"/>
  <c r="J369"/>
  <c r="J108"/>
  <c r="BK391"/>
  <c r="R425"/>
  <c r="P486"/>
  <c r="T520"/>
  <c r="R538"/>
  <c i="4" r="P130"/>
  <c i="6" r="R127"/>
  <c r="P149"/>
  <c r="R172"/>
  <c r="R206"/>
  <c i="7" r="BK134"/>
  <c r="J134"/>
  <c r="J99"/>
  <c r="BK180"/>
  <c r="J180"/>
  <c r="J102"/>
  <c r="P212"/>
  <c i="8" r="BK176"/>
  <c r="J176"/>
  <c r="J98"/>
  <c r="P250"/>
  <c i="9" r="R141"/>
  <c r="P164"/>
  <c r="BK183"/>
  <c r="J183"/>
  <c r="J103"/>
  <c i="10" r="BK120"/>
  <c r="P131"/>
  <c i="2" r="BK122"/>
  <c r="J122"/>
  <c r="J98"/>
  <c i="3" r="P144"/>
  <c r="P184"/>
  <c r="P250"/>
  <c r="P320"/>
  <c r="BK382"/>
  <c r="J382"/>
  <c r="J109"/>
  <c r="R408"/>
  <c r="R417"/>
  <c r="P458"/>
  <c r="BK500"/>
  <c r="J500"/>
  <c r="J118"/>
  <c r="T513"/>
  <c i="4" r="R123"/>
  <c r="T127"/>
  <c i="5" r="BK116"/>
  <c r="J116"/>
  <c r="J96"/>
  <c i="6" r="T140"/>
  <c r="BK154"/>
  <c r="J154"/>
  <c r="J102"/>
  <c r="BK195"/>
  <c r="J195"/>
  <c r="J104"/>
  <c i="7" r="P128"/>
  <c r="R134"/>
  <c r="R180"/>
  <c r="BK212"/>
  <c r="J212"/>
  <c r="J104"/>
  <c i="8" r="R176"/>
  <c r="BK254"/>
  <c r="J254"/>
  <c r="J100"/>
  <c i="9" r="P126"/>
  <c r="P123"/>
  <c i="1" r="AU102"/>
  <c i="9" r="BK156"/>
  <c r="J156"/>
  <c r="J100"/>
  <c r="T164"/>
  <c r="R183"/>
  <c i="10" r="BK131"/>
  <c r="J131"/>
  <c r="J99"/>
  <c i="2" r="T130"/>
  <c i="3" r="P150"/>
  <c r="T218"/>
  <c r="BK269"/>
  <c r="J269"/>
  <c r="J104"/>
  <c r="T307"/>
  <c r="R369"/>
  <c r="R355"/>
  <c r="P391"/>
  <c r="P425"/>
  <c r="T486"/>
  <c r="P520"/>
  <c r="T538"/>
  <c i="4" r="R130"/>
  <c i="5" r="R116"/>
  <c i="6" r="P140"/>
  <c r="P154"/>
  <c r="R195"/>
  <c i="7" r="P145"/>
  <c r="P170"/>
  <c r="T203"/>
  <c r="BK219"/>
  <c r="J219"/>
  <c r="J106"/>
  <c i="8" r="T176"/>
  <c r="T121"/>
  <c r="T254"/>
  <c i="9" r="P141"/>
  <c r="T156"/>
  <c r="P175"/>
  <c i="10" r="P120"/>
  <c r="P119"/>
  <c i="1" r="AU103"/>
  <c i="2" r="T122"/>
  <c r="T121"/>
  <c r="T120"/>
  <c i="3" r="BK150"/>
  <c r="J150"/>
  <c r="J99"/>
  <c r="BK218"/>
  <c r="J218"/>
  <c r="J101"/>
  <c r="T269"/>
  <c r="R307"/>
  <c r="T369"/>
  <c r="T355"/>
  <c r="T391"/>
  <c r="T425"/>
  <c r="R486"/>
  <c r="BK520"/>
  <c r="J520"/>
  <c r="J120"/>
  <c r="BK538"/>
  <c r="J538"/>
  <c r="J122"/>
  <c i="4" r="T123"/>
  <c r="T122"/>
  <c r="T121"/>
  <c r="R127"/>
  <c i="6" r="R140"/>
  <c r="T149"/>
  <c r="T172"/>
  <c r="P206"/>
  <c i="7" r="T128"/>
  <c r="T134"/>
  <c r="T180"/>
  <c r="R219"/>
  <c r="R218"/>
  <c i="8" r="P176"/>
  <c r="R250"/>
  <c i="9" r="T126"/>
  <c r="R156"/>
  <c r="BK175"/>
  <c r="J175"/>
  <c r="J102"/>
  <c r="T183"/>
  <c i="10" r="R120"/>
  <c i="2" r="BK130"/>
  <c r="J130"/>
  <c r="J100"/>
  <c i="3" r="T144"/>
  <c r="BK184"/>
  <c r="J184"/>
  <c r="J100"/>
  <c r="BK250"/>
  <c r="J250"/>
  <c r="J103"/>
  <c r="T320"/>
  <c r="T382"/>
  <c r="P408"/>
  <c r="P417"/>
  <c r="BK458"/>
  <c r="J458"/>
  <c r="J116"/>
  <c r="T500"/>
  <c r="R513"/>
  <c i="4" r="P127"/>
  <c i="5" r="P116"/>
  <c i="1" r="AU98"/>
  <c i="6" r="P127"/>
  <c r="P125"/>
  <c i="1" r="AU99"/>
  <c i="6" r="R154"/>
  <c r="P195"/>
  <c i="7" r="BK145"/>
  <c r="J145"/>
  <c r="J100"/>
  <c r="BK170"/>
  <c r="J170"/>
  <c r="J101"/>
  <c r="P203"/>
  <c r="T219"/>
  <c r="T218"/>
  <c i="8" r="P122"/>
  <c r="BK250"/>
  <c r="J250"/>
  <c r="J99"/>
  <c r="T250"/>
  <c i="9" r="BK126"/>
  <c r="J126"/>
  <c r="J98"/>
  <c r="T141"/>
  <c r="R164"/>
  <c r="P183"/>
  <c i="10" r="T131"/>
  <c i="2" r="P130"/>
  <c i="3" r="R144"/>
  <c r="R184"/>
  <c r="R250"/>
  <c r="R248"/>
  <c r="BK320"/>
  <c r="J320"/>
  <c r="J106"/>
  <c r="P382"/>
  <c r="BK408"/>
  <c r="J408"/>
  <c r="J113"/>
  <c r="BK417"/>
  <c r="J417"/>
  <c r="J114"/>
  <c r="R458"/>
  <c r="R500"/>
  <c r="P513"/>
  <c i="4" r="BK130"/>
  <c r="J130"/>
  <c r="J100"/>
  <c i="6" r="T127"/>
  <c r="T125"/>
  <c r="T154"/>
  <c r="T195"/>
  <c i="7" r="BK128"/>
  <c r="J128"/>
  <c r="J98"/>
  <c r="R145"/>
  <c r="T170"/>
  <c r="R203"/>
  <c r="P219"/>
  <c r="P218"/>
  <c i="8" r="BK122"/>
  <c r="J122"/>
  <c r="J97"/>
  <c i="9" r="BK141"/>
  <c r="J141"/>
  <c r="J99"/>
  <c r="BK164"/>
  <c r="J164"/>
  <c r="J101"/>
  <c r="T175"/>
  <c i="10" r="T120"/>
  <c r="T119"/>
  <c r="R131"/>
  <c i="11" r="BK118"/>
  <c r="J118"/>
  <c r="J97"/>
  <c r="P118"/>
  <c r="P117"/>
  <c i="1" r="AU104"/>
  <c i="11" r="R118"/>
  <c r="R117"/>
  <c r="T118"/>
  <c r="T117"/>
  <c i="3" r="BK535"/>
  <c r="J535"/>
  <c r="J121"/>
  <c i="2" r="BK128"/>
  <c r="J128"/>
  <c r="J99"/>
  <c i="10" r="BK129"/>
  <c r="J129"/>
  <c r="J98"/>
  <c i="3" r="BK355"/>
  <c r="J355"/>
  <c r="J107"/>
  <c r="BK388"/>
  <c r="J388"/>
  <c r="J110"/>
  <c i="9" r="BK124"/>
  <c r="J124"/>
  <c r="J97"/>
  <c i="4" r="BK138"/>
  <c r="J138"/>
  <c r="J101"/>
  <c i="6" r="BK147"/>
  <c r="J147"/>
  <c r="J100"/>
  <c i="8" r="BK262"/>
  <c r="J262"/>
  <c r="J101"/>
  <c i="11" r="J89"/>
  <c i="10" r="J120"/>
  <c r="J97"/>
  <c i="11" r="F114"/>
  <c r="BE124"/>
  <c r="E85"/>
  <c r="BE121"/>
  <c r="BE122"/>
  <c r="BE123"/>
  <c r="BE125"/>
  <c r="BE119"/>
  <c r="BE120"/>
  <c r="BE126"/>
  <c i="10" r="BE128"/>
  <c r="BE121"/>
  <c r="BE127"/>
  <c i="9" r="BK123"/>
  <c r="J123"/>
  <c r="J96"/>
  <c i="10" r="BE124"/>
  <c r="BE125"/>
  <c r="BE130"/>
  <c r="J89"/>
  <c r="BE122"/>
  <c r="BE132"/>
  <c r="BE136"/>
  <c r="BE126"/>
  <c r="BE135"/>
  <c r="E85"/>
  <c r="BE123"/>
  <c r="F92"/>
  <c r="BE133"/>
  <c r="BE134"/>
  <c i="9" r="BE125"/>
  <c r="BE148"/>
  <c r="BE152"/>
  <c r="BE176"/>
  <c r="BE188"/>
  <c r="BE128"/>
  <c r="BE166"/>
  <c r="BE184"/>
  <c r="BE186"/>
  <c r="BE190"/>
  <c r="BE191"/>
  <c r="E85"/>
  <c r="BE129"/>
  <c r="BE131"/>
  <c r="BE132"/>
  <c r="BE133"/>
  <c r="BE153"/>
  <c r="BE154"/>
  <c r="BE155"/>
  <c r="BE167"/>
  <c r="BE168"/>
  <c r="BE169"/>
  <c r="BE172"/>
  <c r="BE174"/>
  <c r="BE178"/>
  <c r="BE182"/>
  <c r="BE187"/>
  <c r="J89"/>
  <c r="F120"/>
  <c r="BE135"/>
  <c r="BE136"/>
  <c r="BE147"/>
  <c r="BE149"/>
  <c r="BE150"/>
  <c r="BE151"/>
  <c r="BE157"/>
  <c r="BE160"/>
  <c r="BE161"/>
  <c r="BE162"/>
  <c r="BE163"/>
  <c r="BE127"/>
  <c r="BE134"/>
  <c r="BE179"/>
  <c r="BE180"/>
  <c r="BE138"/>
  <c r="BE139"/>
  <c r="BE140"/>
  <c r="BE142"/>
  <c r="BE143"/>
  <c r="BE145"/>
  <c r="BE177"/>
  <c r="BE144"/>
  <c r="BE146"/>
  <c r="BE165"/>
  <c r="BE170"/>
  <c r="BE181"/>
  <c r="BE130"/>
  <c r="BE137"/>
  <c r="BE158"/>
  <c r="BE159"/>
  <c r="BE171"/>
  <c r="BE173"/>
  <c r="BE185"/>
  <c r="BE189"/>
  <c i="8" r="F92"/>
  <c r="BE129"/>
  <c r="BE131"/>
  <c r="BE134"/>
  <c r="BE138"/>
  <c r="BE146"/>
  <c r="BE147"/>
  <c r="BE154"/>
  <c r="BE168"/>
  <c r="BE170"/>
  <c r="BE172"/>
  <c r="BE174"/>
  <c r="BE178"/>
  <c r="BE180"/>
  <c r="BE187"/>
  <c r="BE194"/>
  <c r="BE195"/>
  <c r="BE203"/>
  <c r="BE207"/>
  <c r="BE208"/>
  <c r="BE217"/>
  <c r="BE227"/>
  <c r="BE229"/>
  <c r="BE235"/>
  <c r="BE241"/>
  <c r="BE252"/>
  <c r="BE258"/>
  <c r="BE261"/>
  <c r="BE263"/>
  <c i="7" r="BK127"/>
  <c i="8" r="E85"/>
  <c r="BE127"/>
  <c r="BE149"/>
  <c r="BE150"/>
  <c r="BE152"/>
  <c r="BE153"/>
  <c r="BE163"/>
  <c r="BE182"/>
  <c r="BE183"/>
  <c r="BE209"/>
  <c r="BE210"/>
  <c r="BE238"/>
  <c r="BE251"/>
  <c r="BE255"/>
  <c i="7" r="BK218"/>
  <c r="J218"/>
  <c r="J105"/>
  <c i="8" r="F91"/>
  <c r="BE125"/>
  <c r="BE126"/>
  <c r="BE130"/>
  <c r="BE140"/>
  <c r="BE159"/>
  <c r="BE160"/>
  <c r="BE166"/>
  <c r="BE171"/>
  <c r="BE215"/>
  <c r="BE224"/>
  <c r="BE232"/>
  <c r="BE233"/>
  <c r="BE234"/>
  <c r="J91"/>
  <c r="BE128"/>
  <c r="BE132"/>
  <c r="BE142"/>
  <c r="BE165"/>
  <c r="BE175"/>
  <c r="BE177"/>
  <c r="BE179"/>
  <c r="BE190"/>
  <c r="BE191"/>
  <c r="BE205"/>
  <c r="BE211"/>
  <c r="BE225"/>
  <c r="BE228"/>
  <c r="BE236"/>
  <c r="BE242"/>
  <c r="BE243"/>
  <c r="BE244"/>
  <c r="BE245"/>
  <c r="BE247"/>
  <c r="BE257"/>
  <c r="BE123"/>
  <c r="BE135"/>
  <c r="BE137"/>
  <c r="BE139"/>
  <c r="BE148"/>
  <c r="BE157"/>
  <c r="BE164"/>
  <c r="BE173"/>
  <c r="BE181"/>
  <c r="BE184"/>
  <c r="BE186"/>
  <c r="BE198"/>
  <c r="BE201"/>
  <c r="BE202"/>
  <c r="BE213"/>
  <c r="BE220"/>
  <c r="BE231"/>
  <c r="BE239"/>
  <c r="BE248"/>
  <c r="BE249"/>
  <c r="BE259"/>
  <c r="J89"/>
  <c r="J118"/>
  <c r="BE124"/>
  <c r="BE144"/>
  <c r="BE151"/>
  <c r="BE161"/>
  <c r="BE169"/>
  <c r="BE188"/>
  <c r="BE189"/>
  <c r="BE192"/>
  <c r="BE193"/>
  <c r="BE196"/>
  <c r="BE199"/>
  <c r="BE200"/>
  <c r="BE204"/>
  <c r="BE206"/>
  <c r="BE214"/>
  <c r="BE216"/>
  <c r="BE230"/>
  <c r="BE256"/>
  <c r="BE260"/>
  <c r="BE136"/>
  <c r="BE143"/>
  <c r="BE155"/>
  <c r="BE158"/>
  <c r="BE162"/>
  <c r="BE185"/>
  <c r="BE197"/>
  <c r="BE212"/>
  <c r="BE237"/>
  <c r="BE246"/>
  <c r="BE133"/>
  <c r="BE141"/>
  <c r="BE145"/>
  <c r="BE156"/>
  <c r="BE167"/>
  <c r="BE218"/>
  <c r="BE219"/>
  <c r="BE221"/>
  <c r="BE222"/>
  <c r="BE223"/>
  <c r="BE226"/>
  <c r="BE240"/>
  <c r="BE253"/>
  <c i="7" r="E85"/>
  <c r="F122"/>
  <c r="BE135"/>
  <c r="BE163"/>
  <c r="BE164"/>
  <c r="BE165"/>
  <c r="BE166"/>
  <c r="BE178"/>
  <c r="BE182"/>
  <c r="BE185"/>
  <c r="BE192"/>
  <c r="BE199"/>
  <c r="BE200"/>
  <c r="BE210"/>
  <c r="BE211"/>
  <c i="6" r="J127"/>
  <c r="J98"/>
  <c i="7" r="J89"/>
  <c r="F123"/>
  <c r="BE143"/>
  <c r="BE190"/>
  <c r="BE191"/>
  <c r="BE201"/>
  <c r="BE202"/>
  <c r="BE204"/>
  <c r="BE209"/>
  <c r="BE221"/>
  <c r="BE129"/>
  <c r="BE140"/>
  <c r="BE150"/>
  <c r="BE152"/>
  <c r="BE171"/>
  <c r="BE207"/>
  <c r="J91"/>
  <c r="BE139"/>
  <c r="BE141"/>
  <c r="BE142"/>
  <c r="BE149"/>
  <c r="BE162"/>
  <c r="BE175"/>
  <c r="BE179"/>
  <c r="BE183"/>
  <c r="BE184"/>
  <c r="BE186"/>
  <c r="BE195"/>
  <c r="BE197"/>
  <c r="BE198"/>
  <c r="BE220"/>
  <c r="BE130"/>
  <c r="BE132"/>
  <c r="BE138"/>
  <c r="BE147"/>
  <c r="BE155"/>
  <c r="BE187"/>
  <c r="BE193"/>
  <c r="BE208"/>
  <c r="BE214"/>
  <c r="BE131"/>
  <c r="BE133"/>
  <c r="BE136"/>
  <c r="BE137"/>
  <c r="BE151"/>
  <c r="BE156"/>
  <c r="BE157"/>
  <c r="BE158"/>
  <c r="BE159"/>
  <c r="BE167"/>
  <c r="BE168"/>
  <c r="BE169"/>
  <c r="BE177"/>
  <c r="BE188"/>
  <c r="BE189"/>
  <c r="BE194"/>
  <c r="BE205"/>
  <c r="BE213"/>
  <c r="BE215"/>
  <c r="BE216"/>
  <c r="BE217"/>
  <c r="J123"/>
  <c r="BE154"/>
  <c r="BE160"/>
  <c r="BE174"/>
  <c r="BE144"/>
  <c r="BE146"/>
  <c r="BE148"/>
  <c r="BE153"/>
  <c r="BE161"/>
  <c r="BE172"/>
  <c r="BE173"/>
  <c r="BE176"/>
  <c r="BE181"/>
  <c r="BE196"/>
  <c r="BE206"/>
  <c i="6" r="E115"/>
  <c r="BE139"/>
  <c r="BE163"/>
  <c r="BE197"/>
  <c r="J89"/>
  <c r="F121"/>
  <c r="J122"/>
  <c r="BE137"/>
  <c r="BE141"/>
  <c r="BE142"/>
  <c r="BE143"/>
  <c r="BE144"/>
  <c r="BE148"/>
  <c r="BE160"/>
  <c r="BE161"/>
  <c r="BE162"/>
  <c r="BE165"/>
  <c r="J91"/>
  <c r="F122"/>
  <c r="BE132"/>
  <c r="BE134"/>
  <c r="BE146"/>
  <c r="BE173"/>
  <c r="BE174"/>
  <c r="BE184"/>
  <c r="BE185"/>
  <c r="BE200"/>
  <c r="BE203"/>
  <c r="BE210"/>
  <c r="BE128"/>
  <c r="BE129"/>
  <c r="BE131"/>
  <c r="BE135"/>
  <c r="BE136"/>
  <c r="BE153"/>
  <c r="BE164"/>
  <c r="BE182"/>
  <c r="BE191"/>
  <c r="BE193"/>
  <c r="BE198"/>
  <c r="BE199"/>
  <c r="BE202"/>
  <c r="BE145"/>
  <c r="BE168"/>
  <c r="BE130"/>
  <c r="BE151"/>
  <c r="BE157"/>
  <c r="BE166"/>
  <c r="BE167"/>
  <c r="BE169"/>
  <c r="BE170"/>
  <c r="BE171"/>
  <c r="BE175"/>
  <c r="BE176"/>
  <c r="BE177"/>
  <c r="BE178"/>
  <c r="BE183"/>
  <c r="BE133"/>
  <c r="BE150"/>
  <c r="BE158"/>
  <c r="BE159"/>
  <c r="BE179"/>
  <c r="BE180"/>
  <c r="BE181"/>
  <c r="BE192"/>
  <c r="BE209"/>
  <c r="BE138"/>
  <c r="BE152"/>
  <c r="BE155"/>
  <c r="BE156"/>
  <c r="BE186"/>
  <c r="BE187"/>
  <c r="BE188"/>
  <c r="BE189"/>
  <c r="BE190"/>
  <c r="BE194"/>
  <c r="BE196"/>
  <c r="BE201"/>
  <c r="BE204"/>
  <c r="BE205"/>
  <c r="BE207"/>
  <c r="BE208"/>
  <c i="5" r="J91"/>
  <c r="BE129"/>
  <c r="E85"/>
  <c r="F91"/>
  <c r="F113"/>
  <c r="BE123"/>
  <c r="BE124"/>
  <c r="J89"/>
  <c r="BE131"/>
  <c r="BE138"/>
  <c r="BE140"/>
  <c r="J113"/>
  <c r="BE130"/>
  <c r="BE137"/>
  <c r="BE141"/>
  <c r="BE143"/>
  <c r="BE144"/>
  <c r="BE146"/>
  <c r="BE147"/>
  <c r="BE117"/>
  <c r="BE118"/>
  <c r="BE119"/>
  <c r="BE122"/>
  <c r="BE128"/>
  <c r="BE135"/>
  <c r="BE139"/>
  <c r="BE120"/>
  <c r="BE121"/>
  <c r="BE125"/>
  <c r="BE126"/>
  <c r="BE127"/>
  <c r="BE134"/>
  <c r="BE142"/>
  <c r="BE145"/>
  <c r="BE132"/>
  <c r="BE133"/>
  <c r="BE136"/>
  <c r="BE148"/>
  <c i="3" r="J144"/>
  <c r="J98"/>
  <c r="BK248"/>
  <c r="J248"/>
  <c r="J102"/>
  <c i="4" r="F118"/>
  <c r="BE126"/>
  <c r="J89"/>
  <c r="BE124"/>
  <c r="BE131"/>
  <c r="BE128"/>
  <c r="BE129"/>
  <c r="BE132"/>
  <c r="BE134"/>
  <c i="3" r="J391"/>
  <c r="J112"/>
  <c i="4" r="E111"/>
  <c r="BE135"/>
  <c r="BE137"/>
  <c r="BE139"/>
  <c i="3" r="E85"/>
  <c r="BE149"/>
  <c r="BE151"/>
  <c r="BE179"/>
  <c r="BE196"/>
  <c r="BE208"/>
  <c r="BE270"/>
  <c r="BE308"/>
  <c r="BE335"/>
  <c r="BE339"/>
  <c r="BE356"/>
  <c r="BE357"/>
  <c r="BE428"/>
  <c r="BE438"/>
  <c r="BE440"/>
  <c r="BE485"/>
  <c r="BE503"/>
  <c r="BE509"/>
  <c r="BE528"/>
  <c r="BE533"/>
  <c r="BE534"/>
  <c r="BE536"/>
  <c r="BE539"/>
  <c r="BE540"/>
  <c r="J89"/>
  <c r="BE146"/>
  <c r="BE147"/>
  <c r="BE232"/>
  <c r="BE238"/>
  <c r="BE246"/>
  <c r="BE283"/>
  <c r="BE349"/>
  <c r="BE362"/>
  <c r="BE363"/>
  <c r="BE389"/>
  <c r="BE411"/>
  <c r="BE434"/>
  <c r="BE464"/>
  <c r="BE466"/>
  <c r="BE467"/>
  <c r="BE502"/>
  <c r="BE504"/>
  <c r="BE519"/>
  <c r="BE531"/>
  <c r="BE153"/>
  <c r="BE155"/>
  <c r="BE175"/>
  <c r="BE212"/>
  <c r="BE213"/>
  <c r="BE223"/>
  <c r="BE255"/>
  <c r="BE287"/>
  <c r="BE316"/>
  <c r="BE317"/>
  <c r="BE321"/>
  <c r="BE329"/>
  <c r="BE331"/>
  <c r="BE345"/>
  <c r="BE351"/>
  <c r="BE387"/>
  <c r="BE392"/>
  <c r="BE424"/>
  <c r="BE426"/>
  <c r="BE461"/>
  <c r="BE495"/>
  <c r="BE497"/>
  <c r="BE506"/>
  <c r="BE516"/>
  <c r="BE523"/>
  <c r="F139"/>
  <c r="BE177"/>
  <c r="BE197"/>
  <c r="BE198"/>
  <c r="BE199"/>
  <c r="BE200"/>
  <c r="BE210"/>
  <c r="BE236"/>
  <c r="BE240"/>
  <c r="BE279"/>
  <c r="BE281"/>
  <c r="BE293"/>
  <c r="BE299"/>
  <c r="BE314"/>
  <c r="BE359"/>
  <c r="BE376"/>
  <c r="BE413"/>
  <c r="BE422"/>
  <c r="BE444"/>
  <c r="BE451"/>
  <c r="BE455"/>
  <c r="BE457"/>
  <c r="BE459"/>
  <c r="BE473"/>
  <c r="BE483"/>
  <c r="BE501"/>
  <c r="BE511"/>
  <c r="BE512"/>
  <c r="BE527"/>
  <c i="2" r="BK121"/>
  <c r="BK120"/>
  <c r="J120"/>
  <c i="3" r="BE148"/>
  <c r="BE244"/>
  <c r="BE251"/>
  <c r="BE265"/>
  <c r="BE267"/>
  <c r="BE285"/>
  <c r="BE295"/>
  <c r="BE305"/>
  <c r="BE323"/>
  <c r="BE333"/>
  <c r="BE360"/>
  <c r="BE375"/>
  <c r="BE378"/>
  <c r="BE379"/>
  <c r="BE385"/>
  <c r="BE402"/>
  <c r="BE404"/>
  <c r="BE415"/>
  <c r="BE430"/>
  <c r="BE499"/>
  <c r="BE517"/>
  <c r="BE161"/>
  <c r="BE180"/>
  <c r="BE185"/>
  <c r="BE187"/>
  <c r="BE242"/>
  <c r="BE291"/>
  <c r="BE343"/>
  <c r="BE394"/>
  <c r="BE398"/>
  <c r="BE400"/>
  <c r="BE406"/>
  <c r="BE416"/>
  <c r="BE446"/>
  <c r="BE508"/>
  <c r="BE510"/>
  <c r="BE522"/>
  <c r="BE526"/>
  <c r="BE145"/>
  <c r="BE189"/>
  <c r="BE205"/>
  <c r="BE219"/>
  <c r="BE253"/>
  <c r="BE301"/>
  <c r="BE318"/>
  <c r="BE325"/>
  <c r="BE327"/>
  <c r="BE337"/>
  <c r="BE341"/>
  <c r="BE365"/>
  <c r="BE367"/>
  <c r="BE372"/>
  <c r="BE383"/>
  <c r="BE384"/>
  <c r="BE396"/>
  <c r="BE409"/>
  <c r="BE432"/>
  <c r="BE462"/>
  <c r="BE505"/>
  <c r="BE507"/>
  <c r="BE521"/>
  <c r="BE165"/>
  <c r="BE169"/>
  <c r="BE170"/>
  <c r="BE225"/>
  <c r="BE234"/>
  <c r="BE249"/>
  <c r="BE272"/>
  <c r="BE277"/>
  <c r="BE312"/>
  <c r="BE347"/>
  <c r="BE353"/>
  <c r="BE370"/>
  <c r="BE374"/>
  <c r="BE381"/>
  <c r="BE418"/>
  <c r="BE436"/>
  <c r="BE471"/>
  <c r="BE477"/>
  <c r="BE487"/>
  <c r="BE514"/>
  <c r="BE525"/>
  <c r="BE529"/>
  <c i="2" r="J89"/>
  <c r="E85"/>
  <c r="F92"/>
  <c r="BE123"/>
  <c r="BE125"/>
  <c r="BE126"/>
  <c r="BE127"/>
  <c r="BE129"/>
  <c r="BE131"/>
  <c r="BE132"/>
  <c r="BE133"/>
  <c r="BE135"/>
  <c i="1" r="BB95"/>
  <c r="BC95"/>
  <c i="6" r="J34"/>
  <c i="1" r="AW99"/>
  <c i="7" r="F36"/>
  <c i="1" r="BC100"/>
  <c i="8" r="F36"/>
  <c i="1" r="BC101"/>
  <c i="10" r="F35"/>
  <c i="1" r="BB103"/>
  <c i="11" r="F36"/>
  <c i="1" r="BC104"/>
  <c i="2" r="F34"/>
  <c i="1" r="BA95"/>
  <c i="3" r="F35"/>
  <c i="1" r="BB96"/>
  <c i="4" r="F35"/>
  <c i="1" r="BB97"/>
  <c i="5" r="J34"/>
  <c i="1" r="AW98"/>
  <c i="5" r="F36"/>
  <c i="1" r="BC98"/>
  <c i="5" r="J30"/>
  <c i="6" r="F37"/>
  <c i="1" r="BD99"/>
  <c i="7" r="F35"/>
  <c i="1" r="BB100"/>
  <c i="9" r="F36"/>
  <c i="1" r="BC102"/>
  <c i="9" r="F35"/>
  <c i="1" r="BB102"/>
  <c i="10" r="F36"/>
  <c i="1" r="BC103"/>
  <c i="11" r="F37"/>
  <c i="1" r="BD104"/>
  <c i="2" r="F37"/>
  <c i="1" r="BD95"/>
  <c i="3" r="J34"/>
  <c i="1" r="AW96"/>
  <c i="4" r="F36"/>
  <c i="1" r="BC97"/>
  <c i="4" r="F37"/>
  <c i="1" r="BD97"/>
  <c i="5" r="F35"/>
  <c i="1" r="BB98"/>
  <c i="6" r="F34"/>
  <c i="1" r="BA99"/>
  <c i="7" r="J34"/>
  <c i="1" r="AW100"/>
  <c i="8" r="J34"/>
  <c i="1" r="AW101"/>
  <c i="9" r="J34"/>
  <c i="1" r="AW102"/>
  <c i="9" r="F37"/>
  <c i="1" r="BD102"/>
  <c i="10" r="F37"/>
  <c i="1" r="BD103"/>
  <c i="11" r="J34"/>
  <c i="1" r="AW104"/>
  <c i="3" r="F34"/>
  <c i="1" r="BA96"/>
  <c i="2" r="J30"/>
  <c i="4" r="F34"/>
  <c i="1" r="BA97"/>
  <c i="4" r="J34"/>
  <c i="1" r="AW97"/>
  <c i="5" r="F34"/>
  <c i="1" r="BA98"/>
  <c i="5" r="F37"/>
  <c i="1" r="BD98"/>
  <c i="6" r="F35"/>
  <c i="1" r="BB99"/>
  <c i="7" r="F37"/>
  <c i="1" r="BD100"/>
  <c i="8" r="F37"/>
  <c i="1" r="BD101"/>
  <c i="10" r="F34"/>
  <c i="1" r="BA103"/>
  <c i="11" r="F34"/>
  <c i="1" r="BA104"/>
  <c i="6" r="F36"/>
  <c i="1" r="BC99"/>
  <c i="8" r="F34"/>
  <c i="1" r="BA101"/>
  <c i="9" r="F34"/>
  <c i="1" r="BA102"/>
  <c i="11" r="F35"/>
  <c i="1" r="BB104"/>
  <c i="2" r="J34"/>
  <c i="1" r="AW95"/>
  <c i="3" r="F36"/>
  <c i="1" r="BC96"/>
  <c i="3" r="F37"/>
  <c i="1" r="BD96"/>
  <c i="7" r="F34"/>
  <c i="1" r="BA100"/>
  <c i="8" r="F35"/>
  <c i="1" r="BB101"/>
  <c i="10" r="J34"/>
  <c i="1" r="AW103"/>
  <c i="9" l="1" r="T123"/>
  <c i="8" r="P121"/>
  <c i="1" r="AU101"/>
  <c i="7" r="T127"/>
  <c r="T126"/>
  <c i="3" r="BK390"/>
  <c r="J390"/>
  <c r="J111"/>
  <c i="9" r="R123"/>
  <c i="2" r="P121"/>
  <c r="P120"/>
  <c i="1" r="AU95"/>
  <c i="10" r="R119"/>
  <c i="7" r="P127"/>
  <c r="P126"/>
  <c i="1" r="AU100"/>
  <c i="10" r="BK119"/>
  <c r="J119"/>
  <c i="3" r="P390"/>
  <c i="7" r="R127"/>
  <c r="R126"/>
  <c i="8" r="R121"/>
  <c i="4" r="R122"/>
  <c r="R121"/>
  <c i="3" r="P248"/>
  <c r="P143"/>
  <c r="P142"/>
  <c i="1" r="AU96"/>
  <c i="6" r="BK125"/>
  <c r="J125"/>
  <c r="J96"/>
  <c r="R125"/>
  <c i="2" r="R121"/>
  <c r="R120"/>
  <c i="3" r="T390"/>
  <c r="T143"/>
  <c r="T142"/>
  <c i="4" r="P122"/>
  <c r="P121"/>
  <c i="1" r="AU97"/>
  <c i="3" r="R390"/>
  <c r="R143"/>
  <c r="R142"/>
  <c i="8" r="BK121"/>
  <c r="J121"/>
  <c i="4" r="BK122"/>
  <c r="BK121"/>
  <c r="J121"/>
  <c i="11" r="BK117"/>
  <c r="J117"/>
  <c r="J96"/>
  <c i="8" r="J96"/>
  <c i="7" r="BK126"/>
  <c r="J126"/>
  <c r="J96"/>
  <c r="J127"/>
  <c r="J97"/>
  <c i="1" r="AG98"/>
  <c i="3" r="BK143"/>
  <c r="J143"/>
  <c r="J97"/>
  <c i="1" r="AG95"/>
  <c i="2" r="J121"/>
  <c r="J97"/>
  <c r="J96"/>
  <c i="4" r="J30"/>
  <c i="1" r="AG97"/>
  <c i="2" r="J33"/>
  <c i="1" r="AV95"/>
  <c r="AT95"/>
  <c r="AN95"/>
  <c i="5" r="J33"/>
  <c i="1" r="AV98"/>
  <c r="AT98"/>
  <c r="AN98"/>
  <c i="8" r="J33"/>
  <c i="1" r="AV101"/>
  <c r="AT101"/>
  <c r="BC94"/>
  <c r="AY94"/>
  <c i="3" r="F33"/>
  <c i="1" r="AZ96"/>
  <c i="4" r="F33"/>
  <c i="1" r="AZ97"/>
  <c i="6" r="J33"/>
  <c i="1" r="AV99"/>
  <c r="AT99"/>
  <c i="9" r="F33"/>
  <c i="1" r="AZ102"/>
  <c i="10" r="F33"/>
  <c i="1" r="AZ103"/>
  <c i="11" r="F33"/>
  <c i="1" r="AZ104"/>
  <c i="7" r="F33"/>
  <c i="1" r="AZ100"/>
  <c i="9" r="J30"/>
  <c i="1" r="AG102"/>
  <c i="10" r="J33"/>
  <c i="1" r="AV103"/>
  <c r="AT103"/>
  <c i="11" r="J33"/>
  <c i="1" r="AV104"/>
  <c r="AT104"/>
  <c r="BB94"/>
  <c r="W31"/>
  <c i="10" r="J30"/>
  <c i="1" r="AG103"/>
  <c i="8" r="J30"/>
  <c i="4" r="J33"/>
  <c i="1" r="AV97"/>
  <c r="AT97"/>
  <c r="AN97"/>
  <c i="5" r="F33"/>
  <c i="1" r="AZ98"/>
  <c i="7" r="J33"/>
  <c i="1" r="AV100"/>
  <c r="AT100"/>
  <c i="9" r="J33"/>
  <c i="1" r="AV102"/>
  <c r="AT102"/>
  <c r="BD94"/>
  <c r="W33"/>
  <c i="2" r="F33"/>
  <c i="1" r="AZ95"/>
  <c i="6" r="F33"/>
  <c i="1" r="AZ99"/>
  <c i="8" r="F33"/>
  <c i="1" r="AZ101"/>
  <c r="BA94"/>
  <c r="AW94"/>
  <c r="AK30"/>
  <c i="3" r="J33"/>
  <c i="1" r="AV96"/>
  <c r="AT96"/>
  <c l="1" r="AG101"/>
  <c i="4" r="J96"/>
  <c r="J122"/>
  <c r="J97"/>
  <c i="10" r="J96"/>
  <c i="1" r="AN102"/>
  <c i="10" r="J39"/>
  <c i="9" r="J39"/>
  <c i="8" r="J39"/>
  <c i="5" r="J39"/>
  <c i="3" r="BK142"/>
  <c r="J142"/>
  <c r="J96"/>
  <c i="4" r="J39"/>
  <c i="2" r="J39"/>
  <c i="1" r="AN101"/>
  <c r="AN103"/>
  <c i="6" r="J30"/>
  <c i="1" r="AG99"/>
  <c i="11" r="J30"/>
  <c i="1" r="AG104"/>
  <c r="AU94"/>
  <c r="W30"/>
  <c r="AX94"/>
  <c r="W32"/>
  <c r="AZ94"/>
  <c r="AV94"/>
  <c r="AK29"/>
  <c i="7" r="J30"/>
  <c i="1" r="AG100"/>
  <c r="AN100"/>
  <c i="11" l="1" r="J39"/>
  <c i="6" r="J39"/>
  <c i="7" r="J39"/>
  <c i="1" r="AN99"/>
  <c r="AN104"/>
  <c r="W29"/>
  <c i="3" r="J30"/>
  <c i="1" r="AG96"/>
  <c r="AG94"/>
  <c r="AK26"/>
  <c r="AT94"/>
  <c l="1" r="AN96"/>
  <c i="3" r="J39"/>
  <c i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<sst xmlns="http://schemas.openxmlformats.org/spreadsheetml/2006/main">
  <si>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</si>
  <si>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</si>
  <si>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</si>
  <si>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</si>
  <si>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</si>
  <si>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{1adaa7a3-433d-47d7-8675-02adfebab4bb}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</si>
  <si>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</si>
  <si>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</si>
  <si>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</si>
  <si>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</si>
  <si>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</si>
  <si>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</si>
  <si>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</si>
  <si>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</si>
  <si>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</si>
  <si>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</si>
  <si>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</si>
  <si>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Přístavba požární zbrojnice, ulice Partyzánů, Krnov</t>
  </si>
  <si>
    <t>KSO:</t>
  </si>
  <si>
    <t>CC-CZ:</t>
  </si>
  <si>
    <t>Místo:</t>
  </si>
  <si>
    <t>Krnov</t>
  </si>
  <si>
    <t>Datum:</t>
  </si>
  <si>
    <t>31. 1. 2020</t>
  </si>
  <si>
    <t>Zadavatel:</t>
  </si>
  <si>
    <t>IČ:</t>
  </si>
  <si>
    <t>Město Krnov</t>
  </si>
  <si>
    <t>DIČ:</t>
  </si>
  <si>
    <t>Uchazeč:</t>
  </si>
  <si>
    <t>Vyplň údaj</t>
  </si>
  <si>
    <t>Projektant:</t>
  </si>
  <si>
    <t>04 679 199</t>
  </si>
  <si>
    <t>TPROJEKT AED s.r.o.</t>
  </si>
  <si>
    <t>True</t>
  </si>
  <si>
    <t>Zpracovatel:</t>
  </si>
  <si>
    <t xml:space="preserve"> </t>
  </si>
  <si>
    <t>Poznámka:</t>
  </si>
  <si>
    <t>Zadání je zpracováno v rozsahu a podrobnosti zadávací dokumentace v rozsahu omezeném technickou zprávou, popisem a výkazem., , Součástí položek jsou veškeré s nimi spojené práce, které jsou zapotřebí pro provedení kompletní dodávky díla, a to i když nejsou zvlášť uvedeny ve výkazu výměr. Rozpočet je nutno ocenit tak, aby byla možná realizace kompletního díla ""na klíč"". To znamená, že veškeré položky patrné zejména z technické zprávy a na ni navazujících částí výkazů a výkresů je třeba v nabídkové ceně doplnit a ocenit jako kompletně vykonané práce vč materiálu, nářadí a strojů nutných k práci, i když tyto nejsou ve výkazu výměr vypsány zvlášť. , , Pokud nejsou uvedeny montážní práce samostatně, je montáž součástí jednotkových cen!"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</si>
  <si>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</si>
  <si>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</si>
  <si>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</si>
  <si>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</si>
  <si>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</si>
  <si>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</si>
  <si>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</si>
  <si>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</si>
  <si>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</si>
  <si>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</si>
  <si>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</si>
  <si>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</si>
  <si>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</si>
  <si>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</si>
  <si>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</si>
  <si>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</si>
  <si>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</si>
  <si>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</si>
  <si>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</si>
  <si>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</si>
  <si>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</si>
  <si>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</si>
  <si>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</si>
  <si>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</si>
  <si>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</si>
  <si>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</si>
  <si>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</si>
  <si>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</si>
  <si>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</si>
  <si>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</si>
  <si>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</si>
  <si>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</si>
  <si>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</si>
  <si>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</si>
  <si>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</si>
  <si>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</si>
  <si>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</si>
  <si>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</si>
  <si>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</si>
  <si>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</si>
  <si>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</si>
  <si>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</si>
  <si>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</si>
  <si>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</si>
  <si>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</si>
  <si>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</si>
  <si>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Příprava území</t>
  </si>
  <si>
    <t>STA</t>
  </si>
  <si>
    <t>1</t>
  </si>
  <si>
    <t>{ce0c7a44-f4e8-4df3-b5fb-d56d610489de}</t>
  </si>
  <si>
    <t>2</t>
  </si>
  <si>
    <t>SO 02</t>
  </si>
  <si>
    <t>Příztavba PZ</t>
  </si>
  <si>
    <t>{82ce83a6-b1cf-45ac-9927-685c68dc694d}</t>
  </si>
  <si>
    <t>SO 03</t>
  </si>
  <si>
    <t>Zpevněné plochy</t>
  </si>
  <si>
    <t>{b8fdeb40-4276-407d-8a20-97afe7d0d52e}</t>
  </si>
  <si>
    <t>720</t>
  </si>
  <si>
    <t>Plynovod</t>
  </si>
  <si>
    <t>{9aabddcb-9fe4-4c91-bf46-40b559b63927}</t>
  </si>
  <si>
    <t>721</t>
  </si>
  <si>
    <t>Zdravotechnika</t>
  </si>
  <si>
    <t>{697dcfef-c046-41f6-817f-6ff58e4b0284}</t>
  </si>
  <si>
    <t>730</t>
  </si>
  <si>
    <t>Zařízení pro vytápění stavby</t>
  </si>
  <si>
    <t>{5e602c03-1f8d-47f9-823d-62e48c9c5841}</t>
  </si>
  <si>
    <t>740</t>
  </si>
  <si>
    <t>Elektroinstalace</t>
  </si>
  <si>
    <t>{b231553c-c0e5-4579-a269-a47b51479321}</t>
  </si>
  <si>
    <t>750</t>
  </si>
  <si>
    <t>Vzduchotechnické instalace</t>
  </si>
  <si>
    <t>{1b21a043-8dc3-4b8b-983e-c449871464c0}</t>
  </si>
  <si>
    <t>751</t>
  </si>
  <si>
    <t>Rozvody stlačeného vzduchu</t>
  </si>
  <si>
    <t>{ee42fd1d-444d-44ba-b28c-8f05247a28f7}</t>
  </si>
  <si>
    <t>OVN</t>
  </si>
  <si>
    <t>Ostatní a vedlejší náklady</t>
  </si>
  <si>
    <t>{57c22c77-2004-485e-a123-db5c68e85b6b}</t>
  </si>
  <si>
    <t>KRYCÍ LIST SOUPISU PRACÍ</t>
  </si>
  <si>
    <t>Objekt:</t>
  </si>
  <si>
    <t>SO 01 -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</si>
  <si>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</si>
  <si>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</si>
  <si>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</si>
  <si>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</si>
  <si>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</si>
  <si>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</si>
  <si>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</si>
  <si>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</si>
  <si>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</si>
  <si>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</si>
  <si>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</si>
  <si>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</si>
  <si>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</si>
  <si>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</si>
  <si>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</si>
  <si>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</si>
  <si>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</si>
  <si>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</si>
  <si>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</si>
  <si>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</si>
  <si>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</si>
  <si>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</si>
  <si>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</si>
  <si>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</si>
  <si>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</si>
  <si>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</si>
  <si>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</si>
  <si>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113106187</t>
  </si>
  <si>
    <t>Rozebrání dlažeb vozovek ze zámkové dlažby s ložem z kameniva strojně</t>
  </si>
  <si>
    <t>m2</t>
  </si>
  <si>
    <t>CS ÚRS 2025 02</t>
  </si>
  <si>
    <t>4</t>
  </si>
  <si>
    <t>-1484925862</t>
  </si>
  <si>
    <t>VV</t>
  </si>
  <si>
    <t xml:space="preserve">"Stávající parkoviště"   272</t>
  </si>
  <si>
    <t>113106491</t>
  </si>
  <si>
    <t>Rozebrání vozovek ze silničních dílců při překopech se spárami zalitými živicí strojně pl přes 15 m2</t>
  </si>
  <si>
    <t>2133407068</t>
  </si>
  <si>
    <t>3</t>
  </si>
  <si>
    <t>113201112</t>
  </si>
  <si>
    <t>Vytrhání obrub silničních ležatých</t>
  </si>
  <si>
    <t>m</t>
  </si>
  <si>
    <t>1235460298</t>
  </si>
  <si>
    <t>181951101</t>
  </si>
  <si>
    <t>Úprava pláně v hornině tř. 1 až 4 bez zhutnění</t>
  </si>
  <si>
    <t>1656421491</t>
  </si>
  <si>
    <t>9</t>
  </si>
  <si>
    <t>Ostatní konstrukce a práce, bourání</t>
  </si>
  <si>
    <t>5</t>
  </si>
  <si>
    <t>919735112</t>
  </si>
  <si>
    <t>Řezání stávajícího živičného krytu hl do 100 mm</t>
  </si>
  <si>
    <t>715432662</t>
  </si>
  <si>
    <t>997</t>
  </si>
  <si>
    <t>Přesun sutě</t>
  </si>
  <si>
    <t>6</t>
  </si>
  <si>
    <t>997013111</t>
  </si>
  <si>
    <t>Vnitrostaveništní doprava suti a vybouraných hmot pro budovy v do 6 m s použitím mechanizace</t>
  </si>
  <si>
    <t>t</t>
  </si>
  <si>
    <t>-1869824515</t>
  </si>
  <si>
    <t>7</t>
  </si>
  <si>
    <t>997013501</t>
  </si>
  <si>
    <t>Odvoz suti a vybouraných hmot na skládku nebo meziskládku do 1 km se složením</t>
  </si>
  <si>
    <t>-21664614</t>
  </si>
  <si>
    <t>8</t>
  </si>
  <si>
    <t>997013509</t>
  </si>
  <si>
    <t>Příplatek k odvozu suti a vybouraných hmot na skládku ZKD 1 km přes 1 km</t>
  </si>
  <si>
    <t>1960073974</t>
  </si>
  <si>
    <t xml:space="preserve">"Odvoz do 20 km"   19*104,932</t>
  </si>
  <si>
    <t>997013831</t>
  </si>
  <si>
    <t>Poplatek za uložení na skládce (skládkovné) stavebního odpadu směsného kód odpadu 170 904</t>
  </si>
  <si>
    <t>-166454864</t>
  </si>
  <si>
    <t>SO 02 - Příztavba PZ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</si>
  <si>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</si>
  <si>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</si>
  <si>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</si>
  <si>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</si>
  <si>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</si>
  <si>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</si>
  <si>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</si>
  <si>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  64 - Osazování výplní otvorů</t>
  </si>
  <si>
    <t xml:space="preserve">      94 - Lešení a stavební výtahy</t>
  </si>
  <si>
    <t xml:space="preserve">    998 - Přesun hmot</t>
  </si>
  <si>
    <t>PSV - Práce a dodávky PSV</t>
  </si>
  <si>
    <t xml:space="preserve">    600 - Vybavení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</si>
  <si>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</si>
  <si>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</si>
  <si>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</si>
  <si>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</si>
  <si>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</si>
  <si>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</si>
  <si>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</si>
  <si>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</si>
  <si>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</si>
  <si>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</si>
  <si>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177</t>
  </si>
  <si>
    <t>131251104</t>
  </si>
  <si>
    <t>Hloubení jam nezapažených v hornině třídy těžitelnosti I skupiny 3 objem do 500 m3 strojně</t>
  </si>
  <si>
    <t>m3</t>
  </si>
  <si>
    <t>311640085</t>
  </si>
  <si>
    <t>178</t>
  </si>
  <si>
    <t>162351103</t>
  </si>
  <si>
    <t>Vodorovné přemístění přes 50 do 500 m výkopku/sypaniny z horniny třídy těžitelnosti I skupiny 1 až 3</t>
  </si>
  <si>
    <t>-168271981</t>
  </si>
  <si>
    <t>179</t>
  </si>
  <si>
    <t>167151111</t>
  </si>
  <si>
    <t>Nakládání výkopku z hornin třídy těžitelnosti I skupiny 1 až 3 přes 100 m3</t>
  </si>
  <si>
    <t>244522375</t>
  </si>
  <si>
    <t>180</t>
  </si>
  <si>
    <t>171251201</t>
  </si>
  <si>
    <t>Uložení sypaniny na skládky nebo meziskládky</t>
  </si>
  <si>
    <t>-380077053</t>
  </si>
  <si>
    <t>181</t>
  </si>
  <si>
    <t>171201231</t>
  </si>
  <si>
    <t>Poplatek za uložení zeminy a kamení na recyklační skládce (skládkovné) kód odpadu 17 05 04</t>
  </si>
  <si>
    <t>-240922261</t>
  </si>
  <si>
    <t>Zakládání</t>
  </si>
  <si>
    <t>231212112</t>
  </si>
  <si>
    <t>Zřízení pilot svislých zapažených D do 650 mm hl do 10 m s vytažením pažnic z betonu železového</t>
  </si>
  <si>
    <t>784733355</t>
  </si>
  <si>
    <t>7,0*16</t>
  </si>
  <si>
    <t>M</t>
  </si>
  <si>
    <t>58932931</t>
  </si>
  <si>
    <t>beton C 25/30 X0 kamenivo frakce 0/8</t>
  </si>
  <si>
    <t>-985420857</t>
  </si>
  <si>
    <t>0,7*16*(3,14*0,3*0,3)</t>
  </si>
  <si>
    <t>231611114</t>
  </si>
  <si>
    <t>Výztuž pilot betonovaných do země ocel z betonářské oceli 10 505</t>
  </si>
  <si>
    <t>-1942783791</t>
  </si>
  <si>
    <t xml:space="preserve">"1"  1,578*921,60/1000</t>
  </si>
  <si>
    <t xml:space="preserve">"2"  0,222*860,00/1000</t>
  </si>
  <si>
    <t xml:space="preserve">"3"  1,208*96,00/1000</t>
  </si>
  <si>
    <t xml:space="preserve">"4"  1,208*71,04/1000</t>
  </si>
  <si>
    <t>Součet</t>
  </si>
  <si>
    <t>274321511</t>
  </si>
  <si>
    <t>Základové pasy ze ŽB bez zvýšených nároků na prostředí tř. C 25/30</t>
  </si>
  <si>
    <t>-146950364</t>
  </si>
  <si>
    <t xml:space="preserve">"Pásy"  0,5*0,8*(3,5+4,35)</t>
  </si>
  <si>
    <t xml:space="preserve">"Prahy"  0,3*0,8*(4,05*7+4,25*2+6,2*2+4,05+3,9*5+4,3)</t>
  </si>
  <si>
    <t>10</t>
  </si>
  <si>
    <t>274351121</t>
  </si>
  <si>
    <t>Zřízení bednění základových pasů rovného</t>
  </si>
  <si>
    <t>2038151653</t>
  </si>
  <si>
    <t xml:space="preserve">"Pásy"  2*(0,8*(3,5+4,35))</t>
  </si>
  <si>
    <t xml:space="preserve">"Prahy"  2*(0,8*(4,05*7+4,25*2+6,2*2+4,05+3,9*5+4,3))</t>
  </si>
  <si>
    <t>11</t>
  </si>
  <si>
    <t>274351122</t>
  </si>
  <si>
    <t>Odstranění bednění základových pasů rovného</t>
  </si>
  <si>
    <t>1568920461</t>
  </si>
  <si>
    <t>12</t>
  </si>
  <si>
    <t>274361821</t>
  </si>
  <si>
    <t>Výztuž základových pásů betonářskou ocelí 10 505 (R)</t>
  </si>
  <si>
    <t>-2132763659</t>
  </si>
  <si>
    <t xml:space="preserve">"5"  1,578*187,00/1000</t>
  </si>
  <si>
    <t xml:space="preserve">"6"  0,888*746,00/1000</t>
  </si>
  <si>
    <t xml:space="preserve">"7"  0,395*660,54/1000</t>
  </si>
  <si>
    <t>13</t>
  </si>
  <si>
    <t>275321511</t>
  </si>
  <si>
    <t>Základové patky ze ŽB bez zvýšených nároků na prostředí tř. C 25/30</t>
  </si>
  <si>
    <t>-1091427555</t>
  </si>
  <si>
    <t xml:space="preserve">"Kotevní hlava"  0,7*0,7*(0,8*16)</t>
  </si>
  <si>
    <t>14</t>
  </si>
  <si>
    <t>275351121</t>
  </si>
  <si>
    <t>Zřízení bednění základových patek</t>
  </si>
  <si>
    <t>1297699651</t>
  </si>
  <si>
    <t xml:space="preserve">"Kotevní hlava"  4*0,7*0,7*16-(34*0,3*0,8)</t>
  </si>
  <si>
    <t>275351122</t>
  </si>
  <si>
    <t>Odstranění bednění základových patek</t>
  </si>
  <si>
    <t>-134187119</t>
  </si>
  <si>
    <t>16</t>
  </si>
  <si>
    <t>275361821</t>
  </si>
  <si>
    <t>Výztuž základových patek betonářskou ocelí 10 505 (R)</t>
  </si>
  <si>
    <t>510726671</t>
  </si>
  <si>
    <t xml:space="preserve">"8"  1,578*97,92/1000</t>
  </si>
  <si>
    <t xml:space="preserve">"9"  0,395*171,52/1000</t>
  </si>
  <si>
    <t>Svislé a kompletní konstrukce</t>
  </si>
  <si>
    <t>17</t>
  </si>
  <si>
    <t>310238211</t>
  </si>
  <si>
    <t>Zazdívka otvorů pl do 1 m2 ve zdivu nadzákladovém cihlami pálenými na MVC</t>
  </si>
  <si>
    <t>-1243000308</t>
  </si>
  <si>
    <t>0,3*1,2</t>
  </si>
  <si>
    <t>18</t>
  </si>
  <si>
    <t>310239211</t>
  </si>
  <si>
    <t>Zazdívka otvorů pl do 4 m2 ve zdivu nadzákladovém cihlami pálenými na MVC</t>
  </si>
  <si>
    <t>1712814099</t>
  </si>
  <si>
    <t>1,5*1,2</t>
  </si>
  <si>
    <t>19</t>
  </si>
  <si>
    <t>311272211</t>
  </si>
  <si>
    <t>Zdivo z pórobetonových tvárnic hladkých do P2 do 450 kg/m3 na tenkovrstvou maltu tl 300 mm, λ=0.085</t>
  </si>
  <si>
    <t>-270017023</t>
  </si>
  <si>
    <t xml:space="preserve">"Krček"  3,25*(3,75+4,28)</t>
  </si>
  <si>
    <t xml:space="preserve">"odečet"  -(1,6*2,1+1,7*1,5)</t>
  </si>
  <si>
    <t xml:space="preserve">"Budova"   3,75*(13,5+18,95+13,5+1,72+8,5+2*6,6)</t>
  </si>
  <si>
    <t xml:space="preserve">"odečet"   -(2,0*1,5+2,0*1,75+10*0,3+4*3,7*1,75+3*3,55*1,75+4,0*4,0+3,1*4,0)</t>
  </si>
  <si>
    <t>-(3,7*1,5+1,75*1,5+1,7*2,55+1,2*2,020)</t>
  </si>
  <si>
    <t>20</t>
  </si>
  <si>
    <t>317142428</t>
  </si>
  <si>
    <t>Překlad nenosný pórobetonový š 100 mm v do 250 mm na tenkovrstvou maltu dl do 2500 mm</t>
  </si>
  <si>
    <t>kus</t>
  </si>
  <si>
    <t>909312382</t>
  </si>
  <si>
    <t>317142444</t>
  </si>
  <si>
    <t>Překlad nenosný pórobetonový š 150 mm v do 250 mm na tenkovrstvou maltu dl do 1500 mm</t>
  </si>
  <si>
    <t>1969652037</t>
  </si>
  <si>
    <t>22</t>
  </si>
  <si>
    <t>317143454</t>
  </si>
  <si>
    <t>Překlad nosný z pórobetonu ve zdech tl 300 mm dl přes 1800 do 2100 mm</t>
  </si>
  <si>
    <t>1909381094</t>
  </si>
  <si>
    <t>23</t>
  </si>
  <si>
    <t>317143456</t>
  </si>
  <si>
    <t>Překlad nosný z pórobetonu ve zdech tl 300 mm dl přes přes 2400 mm</t>
  </si>
  <si>
    <t>-236979142</t>
  </si>
  <si>
    <t>24</t>
  </si>
  <si>
    <t>342272245</t>
  </si>
  <si>
    <t>Příčka z pórobetonových hladkých tvárnic na tenkovrstvou maltu tl 150 mm</t>
  </si>
  <si>
    <t>914539929</t>
  </si>
  <si>
    <t xml:space="preserve">"Příčky"  3,0*(6,6+7,3+2,44+2,4)</t>
  </si>
  <si>
    <t xml:space="preserve">"Otvory"  -1,97*(1,1*2+0,9 + 1,8)</t>
  </si>
  <si>
    <t xml:space="preserve">"Atika"   4,34*0,5</t>
  </si>
  <si>
    <t>25</t>
  </si>
  <si>
    <t>342272225</t>
  </si>
  <si>
    <t>Příčka z pórobetonových hladkých tvárnic na tenkovrstvou maltu tl 100 mm</t>
  </si>
  <si>
    <t>1526081825</t>
  </si>
  <si>
    <t>3,0*(2,15)</t>
  </si>
  <si>
    <t>26</t>
  </si>
  <si>
    <t>330321410</t>
  </si>
  <si>
    <t>Sloupy nebo pilíře ze ŽB tř. C 25/30 bez výztuže</t>
  </si>
  <si>
    <t>-1279040618</t>
  </si>
  <si>
    <t>3,25*(0,3*0,3)*14</t>
  </si>
  <si>
    <t>27</t>
  </si>
  <si>
    <t>331351321</t>
  </si>
  <si>
    <t>Zřízení bednění čtyřúhelníkových sloupů v do 6 m průřezu do 0,16 m2</t>
  </si>
  <si>
    <t>-1989249360</t>
  </si>
  <si>
    <t>3,25*(4*0,3)*14</t>
  </si>
  <si>
    <t>28</t>
  </si>
  <si>
    <t>331351322</t>
  </si>
  <si>
    <t>Odstranění bednění čtyřúhelníkových sloupů v do 6 m průřezu do 0,16 m2</t>
  </si>
  <si>
    <t>-657711576</t>
  </si>
  <si>
    <t>29</t>
  </si>
  <si>
    <t>331361821</t>
  </si>
  <si>
    <t>Výztuž sloupů hranatých betonářskou ocelí 10 505</t>
  </si>
  <si>
    <t>2009902982</t>
  </si>
  <si>
    <t xml:space="preserve">"10"  1,578*700/1000</t>
  </si>
  <si>
    <t xml:space="preserve">"11"  0,222*438,48/1000</t>
  </si>
  <si>
    <t xml:space="preserve">"12"  1,578*266,00/1000</t>
  </si>
  <si>
    <t>Vodorovné konstrukce</t>
  </si>
  <si>
    <t>30</t>
  </si>
  <si>
    <t>413941121</t>
  </si>
  <si>
    <t>Osazování ocelových válcovaných nosníků stropů I, IE, U, UE nebo L do č.12</t>
  </si>
  <si>
    <t>1799491229</t>
  </si>
  <si>
    <t xml:space="preserve">"Profil L 50x50x3"   (8*1,00)*(2,3/1000)</t>
  </si>
  <si>
    <t xml:space="preserve">"Profil L 70x70x8"   (0,135*44)*(7,3/1000)</t>
  </si>
  <si>
    <t>31</t>
  </si>
  <si>
    <t>413941125</t>
  </si>
  <si>
    <t>Osazování ocelových válcovaných nosníků stropů I, IE, U, UE nebo L č. 24 a vyšší</t>
  </si>
  <si>
    <t>-1404139268</t>
  </si>
  <si>
    <t xml:space="preserve">"Překlady z I 220"   2*(4,7*2+4,45*6+4,3*3)*36,5/1000</t>
  </si>
  <si>
    <t>32</t>
  </si>
  <si>
    <t>346244382</t>
  </si>
  <si>
    <t>Plentování jednostranné v do 300 mm válcovaných nosníků cihlami</t>
  </si>
  <si>
    <t>1767012268</t>
  </si>
  <si>
    <t>"Překlady I 220"</t>
  </si>
  <si>
    <t xml:space="preserve">"svisle"   2*0,25*(4,7*4+4,55*3+5,0+4,1+4,7)</t>
  </si>
  <si>
    <t xml:space="preserve">"vodorovně"   0,3*(3,7*4+3,55*3+4,0+3,1+3,7)</t>
  </si>
  <si>
    <t xml:space="preserve">"Profil L 50x50x3"   (0,1*3)*(8*1,00)</t>
  </si>
  <si>
    <t xml:space="preserve">"Profil L 70x70x8"   (0,1*3)*(0,135*44)</t>
  </si>
  <si>
    <t>33</t>
  </si>
  <si>
    <t>13010754</t>
  </si>
  <si>
    <t>ocel profilová IPE 220 jakost 11 375</t>
  </si>
  <si>
    <t>-1341009031</t>
  </si>
  <si>
    <t>34</t>
  </si>
  <si>
    <t>13011063</t>
  </si>
  <si>
    <t>úhelník ocelový rovnostranný jakost 11 375 50x50x3mm</t>
  </si>
  <si>
    <t>-1675529177</t>
  </si>
  <si>
    <t>35</t>
  </si>
  <si>
    <t>13010430</t>
  </si>
  <si>
    <t>úhelník ocelový rovnostranný jakost 11 375 70x70x8mm</t>
  </si>
  <si>
    <t>209759031</t>
  </si>
  <si>
    <t>36</t>
  </si>
  <si>
    <t>13611228</t>
  </si>
  <si>
    <t>plech ocelový hladký jakost S 235 JR tl tabule</t>
  </si>
  <si>
    <t>1243497672</t>
  </si>
  <si>
    <t>0,1766 + 0,04520</t>
  </si>
  <si>
    <t>37</t>
  </si>
  <si>
    <t>417321515</t>
  </si>
  <si>
    <t>Ztužující pásy a věnce ze ŽB tř. C 25/30</t>
  </si>
  <si>
    <t>-334077803</t>
  </si>
  <si>
    <t>0,3*0,3*(3,89+2*13,8+19,39+18,95+13,5+9,2)</t>
  </si>
  <si>
    <t>38</t>
  </si>
  <si>
    <t>417351115</t>
  </si>
  <si>
    <t>Zřízení bednění ztužujících věnců</t>
  </si>
  <si>
    <t>454491700</t>
  </si>
  <si>
    <t>2*(0,3)*(3,89+2*13,8+19,39+18,95+13,5+9,2)</t>
  </si>
  <si>
    <t>39</t>
  </si>
  <si>
    <t>417351116</t>
  </si>
  <si>
    <t>Odstranění bednění ztužujících věnců</t>
  </si>
  <si>
    <t>-1415652639</t>
  </si>
  <si>
    <t>55,518</t>
  </si>
  <si>
    <t>40</t>
  </si>
  <si>
    <t>417361821</t>
  </si>
  <si>
    <t>Výztuž ztužujících pásů a věnců betonářskou ocelí 10 505</t>
  </si>
  <si>
    <t>-2111392819</t>
  </si>
  <si>
    <t xml:space="preserve">"Viz. Výkres věnců"   0,365</t>
  </si>
  <si>
    <t>Úpravy povrchů, podlahy a osazování výplní</t>
  </si>
  <si>
    <t>41</t>
  </si>
  <si>
    <t>637211122</t>
  </si>
  <si>
    <t>Okapový chodník z betonových dlaždic tl 60 mm kladených do písku se zalitím spár MC</t>
  </si>
  <si>
    <t>221054526</t>
  </si>
  <si>
    <t>61</t>
  </si>
  <si>
    <t>Úprava povrchů vnitřních</t>
  </si>
  <si>
    <t>42</t>
  </si>
  <si>
    <t>612131121</t>
  </si>
  <si>
    <t>Penetrační disperzní nátěr vnitřních stěn nanášený ručně</t>
  </si>
  <si>
    <t>-1106739461</t>
  </si>
  <si>
    <t>41,98+379,11</t>
  </si>
  <si>
    <t>43</t>
  </si>
  <si>
    <t>612311101</t>
  </si>
  <si>
    <t>Vápenná omítka hrubá jednovrstvá nezatřená vnitřních stěn nanášená ručně</t>
  </si>
  <si>
    <t>700398859</t>
  </si>
  <si>
    <t xml:space="preserve">"1.06"  2,25*(23,18)-(1,97*(2*1,1+0,9)+3,7*1,1)</t>
  </si>
  <si>
    <t>44</t>
  </si>
  <si>
    <t>612321141</t>
  </si>
  <si>
    <t>Vápenocementová omítka štuková dvouvrstvá vnitřních stěn nanášená ručně</t>
  </si>
  <si>
    <t>972686304</t>
  </si>
  <si>
    <t xml:space="preserve">"Krček"  3,0*(9,72)-(1,7*1,5+1,6*2,1)</t>
  </si>
  <si>
    <t xml:space="preserve">"1.01"  4,5*(45,9)-(1,7*2,55+2*3,7*1,75+3*3,55*1,75+3,1*4,0+4,0*4,0)</t>
  </si>
  <si>
    <t xml:space="preserve">"1.02"  3,0*(31,59)-(2*3,7*1,75+2,0*1,75+1,7*2,55+1,2*2,02)</t>
  </si>
  <si>
    <t xml:space="preserve">"1.03"  3,0*(17,33-1,76)-(1,97*(2*1,1+0,9)+2,0*1,5)</t>
  </si>
  <si>
    <t xml:space="preserve">"1.04"  3,0*(10,56)-(0,9*1,97)</t>
  </si>
  <si>
    <t xml:space="preserve">"1.05"  3,0*(12,39)-(1,1*1,97)</t>
  </si>
  <si>
    <t xml:space="preserve">"1.06"  0,75*(23,18)-(3,7*0,4)</t>
  </si>
  <si>
    <t xml:space="preserve">"1.07"  3,0*(9,35)-(0,9*1,97+1,75*1,5)</t>
  </si>
  <si>
    <t>45</t>
  </si>
  <si>
    <t>612315423</t>
  </si>
  <si>
    <t>Oprava vnitřní vápenné štukové omítky stěn v rozsahu plochy do 50%</t>
  </si>
  <si>
    <t>636700545</t>
  </si>
  <si>
    <t xml:space="preserve">"Oprava po bourání"   2,0*2,5 + 0,4*6,5 + 0,15*6,5 + 0,6*6,4</t>
  </si>
  <si>
    <t>46</t>
  </si>
  <si>
    <t>612325302</t>
  </si>
  <si>
    <t>Vápenocementová štuková omítka ostění nebo nadpraží</t>
  </si>
  <si>
    <t>1566053654</t>
  </si>
  <si>
    <t>(6,1+6,7+11,1+4*7,2+12,0+2*5,5+3*7,05)*0,15</t>
  </si>
  <si>
    <t>62</t>
  </si>
  <si>
    <t>Úprava povrchů vnějších</t>
  </si>
  <si>
    <t>47</t>
  </si>
  <si>
    <t>622531011</t>
  </si>
  <si>
    <t>Tenkovrstvá silikonová zrnitá omítka tl. 1,5 mm včetně penetrace vnějších stěn</t>
  </si>
  <si>
    <t>1752388378</t>
  </si>
  <si>
    <t xml:space="preserve">"Plocha fasáda"   58,33+70,63+14,05+8,55+78,63+82,17</t>
  </si>
  <si>
    <t>48</t>
  </si>
  <si>
    <t>622211021</t>
  </si>
  <si>
    <t>Montáž kontaktního zateplení vnějších stěn lepením a mechanickým kotvením polystyrénových desek tl do 120 mm</t>
  </si>
  <si>
    <t>938378437</t>
  </si>
  <si>
    <t xml:space="preserve">"Plocha fasáda"   (77,93+77,94+12,85+9,46+66,44+55,28)</t>
  </si>
  <si>
    <t xml:space="preserve">"Vata"   -9,292</t>
  </si>
  <si>
    <t xml:space="preserve">"Sokl"   (12,14+11,48+3,09+3,01+15,99+11,65)</t>
  </si>
  <si>
    <t>49</t>
  </si>
  <si>
    <t>28375950</t>
  </si>
  <si>
    <t>deska EPS 100 fasádní λ=0,037 tl 100mm</t>
  </si>
  <si>
    <t>-1374903168</t>
  </si>
  <si>
    <t xml:space="preserve">"plocha + 10%"  (77,93+77,94+12,85+9,46+66,44+55,28)*1,1</t>
  </si>
  <si>
    <t>50</t>
  </si>
  <si>
    <t>28376017</t>
  </si>
  <si>
    <t>deska perimetrická fasádní soklová 150kPa λ=0,035 tl 100mm</t>
  </si>
  <si>
    <t>-1572678737</t>
  </si>
  <si>
    <t xml:space="preserve">"Soklový EPS + 10%"   (12,14+11,48+3,09+3,01+15,99+11,65)*1,1</t>
  </si>
  <si>
    <t>51</t>
  </si>
  <si>
    <t>622221021</t>
  </si>
  <si>
    <t>Montáž kontaktního zateplení vnějších stěn lepením a mechanickým kotvením desek z minerální vlny s podélnou orientací vláken tl do 120 mm</t>
  </si>
  <si>
    <t>-1721858373</t>
  </si>
  <si>
    <t>3,3*1,0 + 4,28*1,4</t>
  </si>
  <si>
    <t>52</t>
  </si>
  <si>
    <t>63151527</t>
  </si>
  <si>
    <t>deska tepelně izolační minerální kontaktních fasád podélné vlákno λ=0,036 tl 100mm</t>
  </si>
  <si>
    <t>-181314572</t>
  </si>
  <si>
    <t xml:space="preserve">"plocha + 10%"   9,292*1,1</t>
  </si>
  <si>
    <t>53</t>
  </si>
  <si>
    <t>621211001</t>
  </si>
  <si>
    <t>Montáž kontaktního zateplení vnějších podhledů lepením a mechanickým kotvením polystyrénových desek tl do 40 mm</t>
  </si>
  <si>
    <t>-6221578</t>
  </si>
  <si>
    <t xml:space="preserve">"přesah přístavby"  2*((1,09*19,75)+(0,95*16,24))</t>
  </si>
  <si>
    <t>54</t>
  </si>
  <si>
    <t>28375930</t>
  </si>
  <si>
    <t>deska EPS 70 fasádní λ=0,039 tl 20mm</t>
  </si>
  <si>
    <t>-749342839</t>
  </si>
  <si>
    <t>"plocha + 15%" 73,911*1,15</t>
  </si>
  <si>
    <t xml:space="preserve">"dilatace od stávajícího a nového objektu"   4,028</t>
  </si>
  <si>
    <t>55</t>
  </si>
  <si>
    <t>621221101</t>
  </si>
  <si>
    <t>Montáž kontaktního zateplení vnějších podhledů lepením a mechanickým kotvením desek z minerální vlny s kolmou orientací tl do 40 mm</t>
  </si>
  <si>
    <t>-20836382</t>
  </si>
  <si>
    <t xml:space="preserve">"přesah střechy u krčku"  4,2*0,58</t>
  </si>
  <si>
    <t>56</t>
  </si>
  <si>
    <t>63151505</t>
  </si>
  <si>
    <t>deska tepelně izolační minerální kontaktních fasád kolmé vlákno λ=0,041 tl 20mm</t>
  </si>
  <si>
    <t>652093717</t>
  </si>
  <si>
    <t>"plocha + 15%" 2,436*1,15</t>
  </si>
  <si>
    <t>57</t>
  </si>
  <si>
    <t>622212001</t>
  </si>
  <si>
    <t>Montáž kontaktního zateplení vnějšího ostění, nadpraží nebo parapetu hl. špalety do 200 mm lepením desek z polystyrenu tl do 40 mm</t>
  </si>
  <si>
    <t>2127878977</t>
  </si>
  <si>
    <t xml:space="preserve">"Ostění"  4,75+6,7+11,1+12,0+3*7,05+6,1+4*7,2+2*5,5</t>
  </si>
  <si>
    <t xml:space="preserve">"Parapet"  5,2+3,1+4,0+3*3,55+1,75+4*3,7+2*2,0</t>
  </si>
  <si>
    <t>58</t>
  </si>
  <si>
    <t>28375931</t>
  </si>
  <si>
    <t>deska EPS 70 fasádní λ=0,039 tl 30mm</t>
  </si>
  <si>
    <t>1668292111</t>
  </si>
  <si>
    <t xml:space="preserve">"Ostění a parapet + 20%"   145,100*0,15*1,2</t>
  </si>
  <si>
    <t>59</t>
  </si>
  <si>
    <t>622222001</t>
  </si>
  <si>
    <t>Montáž kontaktního zateplení vnějšího ostění, nadpraží nebo parapetu hl. špalety do 200 mm lepením desek z minerální vlny tl do 40 mm</t>
  </si>
  <si>
    <t>-1994057760</t>
  </si>
  <si>
    <t xml:space="preserve">"Ostění u krčku"  4,75+6,1</t>
  </si>
  <si>
    <t xml:space="preserve">"Parapet u krčku"   1,75+1,7</t>
  </si>
  <si>
    <t>60</t>
  </si>
  <si>
    <t>63141462</t>
  </si>
  <si>
    <t>deska tepelně izolační minerální kontaktních fasád podélné vlákno λ=0,035 tl 300mm</t>
  </si>
  <si>
    <t>2078163482</t>
  </si>
  <si>
    <t xml:space="preserve">"Ostění a parapet + 20%"  14,3*0,15*1,2</t>
  </si>
  <si>
    <t>63</t>
  </si>
  <si>
    <t>Podlahy a podlahové konstrukce</t>
  </si>
  <si>
    <t>631311136</t>
  </si>
  <si>
    <t>Mazanina tl do 240 mm z betonu prostého bez zvýšených nároků na prostředí tř. C 25/30</t>
  </si>
  <si>
    <t>1901096465</t>
  </si>
  <si>
    <t xml:space="preserve">"Podlaha + 10%"   0,2*(60,70+68,18+127,71)*1,1</t>
  </si>
  <si>
    <t xml:space="preserve">"Terasa + 10%"   0,19*(4,2)*1,1</t>
  </si>
  <si>
    <t>634111114</t>
  </si>
  <si>
    <t>Obvodová dilatace pružnou těsnicí páskou mezi stěnou a mazaninou nebo potěremv 100 mm</t>
  </si>
  <si>
    <t>-1347366740</t>
  </si>
  <si>
    <t>31,595+40,14+45,92</t>
  </si>
  <si>
    <t>631319175</t>
  </si>
  <si>
    <t>Příplatek k mazanině tl do 240 mm za stržení povrchu spodní vrstvy před vložením výztuže</t>
  </si>
  <si>
    <t>385070914</t>
  </si>
  <si>
    <t xml:space="preserve">"pro terasu"  0,878</t>
  </si>
  <si>
    <t>64</t>
  </si>
  <si>
    <t>631319023</t>
  </si>
  <si>
    <t>Příplatek k mazanině tl do 240 mm za přehlazení s poprášením cementem</t>
  </si>
  <si>
    <t>-1761016092</t>
  </si>
  <si>
    <t>65</t>
  </si>
  <si>
    <t>631319203</t>
  </si>
  <si>
    <t>Příplatek k mazaninám za přidání ocelových vláken (drátkobeton) pro objemové vyztužení 25 kg/m3</t>
  </si>
  <si>
    <t>-1779001811</t>
  </si>
  <si>
    <t>66</t>
  </si>
  <si>
    <t>635111215</t>
  </si>
  <si>
    <t>Násyp pod podlahy ze štěrkopísku se zhutněním</t>
  </si>
  <si>
    <t>-1067181148</t>
  </si>
  <si>
    <t xml:space="preserve">"Násyp"  1,3*104,73 + 1,4*144,72</t>
  </si>
  <si>
    <t>Osazování výplní otvorů</t>
  </si>
  <si>
    <t>67</t>
  </si>
  <si>
    <t>6001R</t>
  </si>
  <si>
    <t xml:space="preserve">Průmyslová sekční vrata, 4000x4000 mm, prosvětlená </t>
  </si>
  <si>
    <t>-2007979346</t>
  </si>
  <si>
    <t xml:space="preserve">"Specifikace viz.: ,,Výpis dveří"   1</t>
  </si>
  <si>
    <t>68</t>
  </si>
  <si>
    <t>6002R</t>
  </si>
  <si>
    <t xml:space="preserve">Průmyslová sekční vrata, 3100x4000 mm, prosvětlená </t>
  </si>
  <si>
    <t>1374001977</t>
  </si>
  <si>
    <t>69</t>
  </si>
  <si>
    <t>6003R</t>
  </si>
  <si>
    <t>Dřevěné dvoukřídle dveře, 1600x2500 mm, včetně zárubně, protipožární</t>
  </si>
  <si>
    <t>1186951645</t>
  </si>
  <si>
    <t>70</t>
  </si>
  <si>
    <t>6004R</t>
  </si>
  <si>
    <t>Dřevěné jednokřídle dveře, 1100x1970 mm, včetně zárubně</t>
  </si>
  <si>
    <t>1823577285</t>
  </si>
  <si>
    <t>71</t>
  </si>
  <si>
    <t>6005R</t>
  </si>
  <si>
    <t>Dřevěné jednokřídle dveře, 900x1970 mm, včetně zárubně</t>
  </si>
  <si>
    <t>-1993205985</t>
  </si>
  <si>
    <t>72</t>
  </si>
  <si>
    <t>6006R</t>
  </si>
  <si>
    <t>1686895050</t>
  </si>
  <si>
    <t>73</t>
  </si>
  <si>
    <t>6007R</t>
  </si>
  <si>
    <t>Dřevěné jednokřídle posuvné dveře, 9000x1970 mm, včetně pouzdra</t>
  </si>
  <si>
    <t>-934774063</t>
  </si>
  <si>
    <t>74</t>
  </si>
  <si>
    <t>6008R</t>
  </si>
  <si>
    <t>Ocelové jednokřídlé dveře, 1100x1970 mm, včetně zárubně, protipožární</t>
  </si>
  <si>
    <t>493960406</t>
  </si>
  <si>
    <t>75</t>
  </si>
  <si>
    <t>6009R</t>
  </si>
  <si>
    <t>Plastové venkovní dvoukřídlé dveře, 1600x2100 mm</t>
  </si>
  <si>
    <t>98161461</t>
  </si>
  <si>
    <t>76</t>
  </si>
  <si>
    <t>6010R</t>
  </si>
  <si>
    <t>Dřevěné jednokřídle dveře, 1100x1970 mm, včetně zárubně a přisávací přížky</t>
  </si>
  <si>
    <t>-631440755</t>
  </si>
  <si>
    <t>77</t>
  </si>
  <si>
    <t>601R</t>
  </si>
  <si>
    <t>Plastové okno trojkřídlé, 3550x1750 mm, izolační trojsko</t>
  </si>
  <si>
    <t>-1582900644</t>
  </si>
  <si>
    <t xml:space="preserve">"Specifikace viz.: ,,Výpis oken"   3</t>
  </si>
  <si>
    <t>78</t>
  </si>
  <si>
    <t>602R</t>
  </si>
  <si>
    <t>Plastové okno trojkřídlé, 3700x1750 mm, izolační trojsko</t>
  </si>
  <si>
    <t>-253721440</t>
  </si>
  <si>
    <t xml:space="preserve">"Specifikace viz.: ,,Výpis oken"   4</t>
  </si>
  <si>
    <t>79</t>
  </si>
  <si>
    <t>603R</t>
  </si>
  <si>
    <t>Plastové okno dvoukřídlé, 2000x1750 mm, izolační trojsko</t>
  </si>
  <si>
    <t>1649685593</t>
  </si>
  <si>
    <t xml:space="preserve">"Specifikace viz.: ,,Výpis oken"   1</t>
  </si>
  <si>
    <t>80</t>
  </si>
  <si>
    <t>604R</t>
  </si>
  <si>
    <t>Plastové okno dvoukřídlé, 3550x1500 mm, izolační trojsko</t>
  </si>
  <si>
    <t>-1444375902</t>
  </si>
  <si>
    <t>81</t>
  </si>
  <si>
    <t>605R</t>
  </si>
  <si>
    <t>Plastové okno trojkřídlé, 3700x1500 mm, izolační trojsko</t>
  </si>
  <si>
    <t>1980482905</t>
  </si>
  <si>
    <t>82</t>
  </si>
  <si>
    <t>606R</t>
  </si>
  <si>
    <t>Plastové okno dvoukřídlé, 1750x1500 mm, izolační trojsko</t>
  </si>
  <si>
    <t>-180855566</t>
  </si>
  <si>
    <t>83</t>
  </si>
  <si>
    <t>607R</t>
  </si>
  <si>
    <t>Plastové okno dvoukřídlé, 1700x1500 mm, izolační trojsko</t>
  </si>
  <si>
    <t>1078602307</t>
  </si>
  <si>
    <t>84</t>
  </si>
  <si>
    <t>952901111</t>
  </si>
  <si>
    <t>Vyčištění budov bytové a občanské výstavby při výšce podlaží do 4 m</t>
  </si>
  <si>
    <t>1242560522</t>
  </si>
  <si>
    <t>85</t>
  </si>
  <si>
    <t>953312111</t>
  </si>
  <si>
    <t>Vložky do svislých dilatačních spár z fasádních polystyrénových desek tl 10 mm</t>
  </si>
  <si>
    <t>839165157</t>
  </si>
  <si>
    <t>0,4*(3,57+3,5) + 0,3*2,7 + 0,15*0,2 + 1,8*0,2</t>
  </si>
  <si>
    <t>86</t>
  </si>
  <si>
    <t>953943211</t>
  </si>
  <si>
    <t>Osazování hasicího přístroje</t>
  </si>
  <si>
    <t>-920075237</t>
  </si>
  <si>
    <t>87</t>
  </si>
  <si>
    <t>9515312654R</t>
  </si>
  <si>
    <t>Hasící přístroj 34A (183B)</t>
  </si>
  <si>
    <t>951672280</t>
  </si>
  <si>
    <t xml:space="preserve">"Požární úsek - Garáž"   10</t>
  </si>
  <si>
    <t>88</t>
  </si>
  <si>
    <t>9564561322R</t>
  </si>
  <si>
    <t>Hasící přístroj práškový 21A (113B)</t>
  </si>
  <si>
    <t>178107709</t>
  </si>
  <si>
    <t>89</t>
  </si>
  <si>
    <t>971024651</t>
  </si>
  <si>
    <t>Vybourání otvorů ve zdivu kamenném pl do 4 m2 na MV nebo MVC tl do 600 mm</t>
  </si>
  <si>
    <t>-1368289535</t>
  </si>
  <si>
    <t>1,45*1,97 + 1,2*1,7</t>
  </si>
  <si>
    <t>90</t>
  </si>
  <si>
    <t>974032666</t>
  </si>
  <si>
    <t>Vysekání rýh ve stěnách z dutých cihel nebo tvárnic pro vtahování nosníků hl do 150 mm v do 250 mm</t>
  </si>
  <si>
    <t>174101329</t>
  </si>
  <si>
    <t>(2*1,75)*2</t>
  </si>
  <si>
    <t>91</t>
  </si>
  <si>
    <t>977211123</t>
  </si>
  <si>
    <t>Řezání stěnovou pilou kcí z cihel nebo tvárnic hl do 420 mm</t>
  </si>
  <si>
    <t>-1534812134</t>
  </si>
  <si>
    <t>4*1,97</t>
  </si>
  <si>
    <t>94</t>
  </si>
  <si>
    <t>Lešení a stavební výtahy</t>
  </si>
  <si>
    <t>92</t>
  </si>
  <si>
    <t>941121111</t>
  </si>
  <si>
    <t>Montáž lešení řadového trubkového těžkého s podlahami zatížení do 300 kg/m2 š do 1,5 m v do 10 m</t>
  </si>
  <si>
    <t>98102993</t>
  </si>
  <si>
    <t xml:space="preserve">"Plocha"  123,32 + 120,08 + 126,67 + 124,56</t>
  </si>
  <si>
    <t>93</t>
  </si>
  <si>
    <t>941121211</t>
  </si>
  <si>
    <t>Příplatek k lešení řadovému trubkovému těžkému s podlahami š 1,5 m v 10 m za první a ZKD den použití</t>
  </si>
  <si>
    <t>288299077</t>
  </si>
  <si>
    <t xml:space="preserve">"Pronájem na 90 dnů"   464,630*90</t>
  </si>
  <si>
    <t>941121811</t>
  </si>
  <si>
    <t>Demontáž lešení řadového trubkového těžkého s podlahami zatížení do 300 kg/m2 š do 1,5 m v do 10 m</t>
  </si>
  <si>
    <t>-1363945471</t>
  </si>
  <si>
    <t>95</t>
  </si>
  <si>
    <t>944511111</t>
  </si>
  <si>
    <t>Montáž ochranné sítě z textilie z umělých vláken</t>
  </si>
  <si>
    <t>878512100</t>
  </si>
  <si>
    <t>96</t>
  </si>
  <si>
    <t>944511211</t>
  </si>
  <si>
    <t>Příplatek k ochranné síti za první a ZKD den použití</t>
  </si>
  <si>
    <t>997537698</t>
  </si>
  <si>
    <t>97</t>
  </si>
  <si>
    <t>944511811</t>
  </si>
  <si>
    <t>Demontáž ochranné sítě z textilie z umělých vláken</t>
  </si>
  <si>
    <t>1186605788</t>
  </si>
  <si>
    <t>98</t>
  </si>
  <si>
    <t>949101111</t>
  </si>
  <si>
    <t>Lešení pomocné pro objekty pozemních staveb s lešeňovou podlahou v do 1,9 m zatížení do 150 kg/m2</t>
  </si>
  <si>
    <t>-295422625</t>
  </si>
  <si>
    <t>60,70 + 68,18</t>
  </si>
  <si>
    <t>99</t>
  </si>
  <si>
    <t>949101112</t>
  </si>
  <si>
    <t>Lešení pomocné pro objekty pozemních staveb s lešeňovou podlahou v do 3,5 m zatížení do 150 kg/m2</t>
  </si>
  <si>
    <t>-664403925</t>
  </si>
  <si>
    <t>100</t>
  </si>
  <si>
    <t>1202677542</t>
  </si>
  <si>
    <t>101</t>
  </si>
  <si>
    <t>829881794</t>
  </si>
  <si>
    <t>102</t>
  </si>
  <si>
    <t>-1278441876</t>
  </si>
  <si>
    <t xml:space="preserve">"Odvoz do 20 km"   19*12,537</t>
  </si>
  <si>
    <t>103</t>
  </si>
  <si>
    <t>1021687805</t>
  </si>
  <si>
    <t>998</t>
  </si>
  <si>
    <t>Přesun hmot</t>
  </si>
  <si>
    <t>104</t>
  </si>
  <si>
    <t>998011002</t>
  </si>
  <si>
    <t>Přesun hmot pro budovy zděné v do 12 m</t>
  </si>
  <si>
    <t>-1620456230</t>
  </si>
  <si>
    <t>PSV</t>
  </si>
  <si>
    <t>Práce a dodávky PSV</t>
  </si>
  <si>
    <t>600</t>
  </si>
  <si>
    <t>Vybavení</t>
  </si>
  <si>
    <t>105</t>
  </si>
  <si>
    <t>60001R</t>
  </si>
  <si>
    <t>Vysoušecí skříň na masky, viz výkres 1.2.1.17</t>
  </si>
  <si>
    <t>1653946559</t>
  </si>
  <si>
    <t xml:space="preserve">"SPECIFIKACE VYBAVENÍ PŘÍSTAVBY POŽÁRNÍ ZBROJNICE - pol. 2"   1</t>
  </si>
  <si>
    <t>106</t>
  </si>
  <si>
    <t>60002R</t>
  </si>
  <si>
    <t>Vysoušeč obleků, viz výkres 1.2.1.17</t>
  </si>
  <si>
    <t>-1722188004</t>
  </si>
  <si>
    <t xml:space="preserve">"SPECIFIKACE VYBAVENÍ PŘÍSTAVBY POŽÁRNÍ ZBROJNICE - pol. 3"   1</t>
  </si>
  <si>
    <t>107</t>
  </si>
  <si>
    <t>60003R</t>
  </si>
  <si>
    <t>Protichemický vysoušeč obleků, viz výkres 1.2.1.17</t>
  </si>
  <si>
    <t>388500971</t>
  </si>
  <si>
    <t xml:space="preserve">"SPECIFIKACE VYBAVENÍ PŘÍSTAVBY POŽÁRNÍ ZBROJNICE - pol. 4"   1</t>
  </si>
  <si>
    <t>108</t>
  </si>
  <si>
    <t>60004R</t>
  </si>
  <si>
    <t>Vysoušeč rukavic, viz výkres 1.2.1.17</t>
  </si>
  <si>
    <t>-728930646</t>
  </si>
  <si>
    <t xml:space="preserve">"SPECIFIKACE VYBAVENÍ PŘÍSTAVBY POŽÁRNÍ ZBROJNICE - pol. 5"   1</t>
  </si>
  <si>
    <t>109</t>
  </si>
  <si>
    <t>60005R</t>
  </si>
  <si>
    <t>Pračka a sušička, viz výkres 1.2.1.17</t>
  </si>
  <si>
    <t>1616698599</t>
  </si>
  <si>
    <t xml:space="preserve">"SPECIFIKACE VYBAVENÍ PŘÍSTAVBY POŽÁRNÍ ZBROJNICE - pol. 6"   1</t>
  </si>
  <si>
    <t>110</t>
  </si>
  <si>
    <t>60006R</t>
  </si>
  <si>
    <t>Ultrazvuková čistička, viz výkres 1.2.1.17</t>
  </si>
  <si>
    <t>64761091</t>
  </si>
  <si>
    <t xml:space="preserve">"SPECIFIKACE VYBAVENÍ PŘÍSTAVBY POŽÁRNÍ ZBROJNICE - pol. 7"   1</t>
  </si>
  <si>
    <t>111</t>
  </si>
  <si>
    <t>60007R</t>
  </si>
  <si>
    <t>Kompresor na pneu, brzdy, viz výkres 1.2.1.17</t>
  </si>
  <si>
    <t>-1613977231</t>
  </si>
  <si>
    <t xml:space="preserve">"SPECIFIKACE VYBAVENÍ PŘÍSTAVBY POŽÁRNÍ ZBROJNICE - pol. 9"   1</t>
  </si>
  <si>
    <t>112</t>
  </si>
  <si>
    <t>60008R</t>
  </si>
  <si>
    <t>Nerezový stůl, viz výkres 1.2.1.17</t>
  </si>
  <si>
    <t>-1801213881</t>
  </si>
  <si>
    <t xml:space="preserve">"SPECIFIKACE VYBAVENÍ PŘÍSTAVBY POŽÁRNÍ ZBROJNICE - pol. 10"   1</t>
  </si>
  <si>
    <t>711</t>
  </si>
  <si>
    <t>Izolace proti vodě, vlhkosti a plynům</t>
  </si>
  <si>
    <t>113</t>
  </si>
  <si>
    <t>711131101</t>
  </si>
  <si>
    <t>Provedení izolace proti zemní vlhkosti pásy na sucho vodorovné AIP nebo tkaninou</t>
  </si>
  <si>
    <t>1589811729</t>
  </si>
  <si>
    <t xml:space="preserve">"Vodorovná izolace"  284,66</t>
  </si>
  <si>
    <t>114</t>
  </si>
  <si>
    <t>711132101</t>
  </si>
  <si>
    <t>Provedení izolace proti zemní vlhkosti pásy na sucho svislé AIP nebo tkaninou</t>
  </si>
  <si>
    <t>1952241942</t>
  </si>
  <si>
    <t xml:space="preserve">"Svislá izolace"   0,3*(75,23)</t>
  </si>
  <si>
    <t>115</t>
  </si>
  <si>
    <t>28322004</t>
  </si>
  <si>
    <t xml:space="preserve">fólie  hydroizolační pro spodní stavbu tl 1,5mm</t>
  </si>
  <si>
    <t>2093392679</t>
  </si>
  <si>
    <t xml:space="preserve">"Fólie + 15%"   284,66 + (75,23*0,3)*1,15</t>
  </si>
  <si>
    <t>116</t>
  </si>
  <si>
    <t>69311088</t>
  </si>
  <si>
    <t>geotextilie netkaná separační, ochranná, filtrační, drenážní PES 500g/m2</t>
  </si>
  <si>
    <t>-481561583</t>
  </si>
  <si>
    <t>117</t>
  </si>
  <si>
    <t>998711102</t>
  </si>
  <si>
    <t>Přesun hmot tonážní pro izolace proti vodě, vlhkosti a plynům v objektech výšky do 12 m</t>
  </si>
  <si>
    <t>2028714860</t>
  </si>
  <si>
    <t>712</t>
  </si>
  <si>
    <t>Povlakové krytiny</t>
  </si>
  <si>
    <t>118</t>
  </si>
  <si>
    <t>712361703</t>
  </si>
  <si>
    <t>Provedení povlakové krytiny střech do 10° fólií přilepenou v plné ploše</t>
  </si>
  <si>
    <t>773026560</t>
  </si>
  <si>
    <t xml:space="preserve">"střecha nad přístavbou"   18,8*21,24</t>
  </si>
  <si>
    <t xml:space="preserve">"střecha nad krčkem"   9,72</t>
  </si>
  <si>
    <t>119</t>
  </si>
  <si>
    <t>28322013</t>
  </si>
  <si>
    <t>fólie hydroizolační střešní mPVC mechanicky kotvená tl 1,5mm barevná</t>
  </si>
  <si>
    <t>229063790</t>
  </si>
  <si>
    <t xml:space="preserve">"Izolace střechy + 10%"  409,032*1,1</t>
  </si>
  <si>
    <t>120</t>
  </si>
  <si>
    <t>998712102</t>
  </si>
  <si>
    <t>Přesun hmot tonážní tonážní pro krytiny povlakové v objektech v do 12 m</t>
  </si>
  <si>
    <t>-1159973015</t>
  </si>
  <si>
    <t>713</t>
  </si>
  <si>
    <t>Izolace tepelné</t>
  </si>
  <si>
    <t>121</t>
  </si>
  <si>
    <t>713111111</t>
  </si>
  <si>
    <t>Montáž izolace tepelné vrchem stropů volně kladenými rohožemi, pásy, dílci, deskami</t>
  </si>
  <si>
    <t>-1424390649</t>
  </si>
  <si>
    <t xml:space="preserve">"izolace SDK podhledu"   127,56 + 125,77</t>
  </si>
  <si>
    <t>122</t>
  </si>
  <si>
    <t>63148103</t>
  </si>
  <si>
    <t>deska tepelně izolační minerální univerzální λ=0,038-0,039 tl 80mm</t>
  </si>
  <si>
    <t>1044080884</t>
  </si>
  <si>
    <t xml:space="preserve">"Podhled 5%"   253,33*1,05</t>
  </si>
  <si>
    <t>123</t>
  </si>
  <si>
    <t>713111121</t>
  </si>
  <si>
    <t>Montáž izolace tepelné spodem stropů s uchycením drátem rohoží, pásů, dílců, desek</t>
  </si>
  <si>
    <t>1704433366</t>
  </si>
  <si>
    <t xml:space="preserve">"Izolace střechy přístavby"   18,8*19,75</t>
  </si>
  <si>
    <t>124</t>
  </si>
  <si>
    <t>28375914</t>
  </si>
  <si>
    <t>deska EPS 150 do plochých střech a podlah λ=0,035 tl 100mm</t>
  </si>
  <si>
    <t>-2068755322</t>
  </si>
  <si>
    <t xml:space="preserve">"Střecha + 10%"   371,300*2*1,1</t>
  </si>
  <si>
    <t>125</t>
  </si>
  <si>
    <t>713113111</t>
  </si>
  <si>
    <t>Tepelná izolace stropů lehkou stříkanou PUR pěnou</t>
  </si>
  <si>
    <t>1696021368</t>
  </si>
  <si>
    <t xml:space="preserve">"Izolace střechy krčku"  0,22*(2,54*4,15)</t>
  </si>
  <si>
    <t>182</t>
  </si>
  <si>
    <t>713123122</t>
  </si>
  <si>
    <t>Montáž tepelné izolace z XPS tepelně izolačního systému základové desky vodorovně 2 vrstvy do 200 mm</t>
  </si>
  <si>
    <t>-105946671</t>
  </si>
  <si>
    <t xml:space="preserve">"Podlaha"   60,70+68,18+127,71</t>
  </si>
  <si>
    <t>183</t>
  </si>
  <si>
    <t>28376418</t>
  </si>
  <si>
    <t>deska XPS hrana polodrážková a hladký povrch 300kPA λ=0,035 tl 60mm</t>
  </si>
  <si>
    <t>-135973730</t>
  </si>
  <si>
    <t xml:space="preserve">"Podlaha"   (60,70+68,18+127,71)*2*1,05</t>
  </si>
  <si>
    <t>126</t>
  </si>
  <si>
    <t>713191132</t>
  </si>
  <si>
    <t>Montáž izolace tepelné podlah, stropů vrchem nebo střech překrytí separační fólií z PE</t>
  </si>
  <si>
    <t>162489919</t>
  </si>
  <si>
    <t xml:space="preserve">"Střecha - separační fólie"   364,388</t>
  </si>
  <si>
    <t xml:space="preserve">"Střecha - separační fólie"  2,54*4,15</t>
  </si>
  <si>
    <t>127</t>
  </si>
  <si>
    <t>28323064</t>
  </si>
  <si>
    <t>fólie LDPE (650 kg/m3) proti zemní vlhkosti nad úrovní terénu tl 0,8mm</t>
  </si>
  <si>
    <t>-1476862674</t>
  </si>
  <si>
    <t xml:space="preserve">"separační fólie + 10%"   374,929*1,1</t>
  </si>
  <si>
    <t>128</t>
  </si>
  <si>
    <t>713191133</t>
  </si>
  <si>
    <t>Montáž izolace tepelné podlah, stropů vrchem nebo střech překrytí fólií s přelepeným spojem</t>
  </si>
  <si>
    <t>381443835</t>
  </si>
  <si>
    <t xml:space="preserve">"Střecha - parozábrana"   364,388</t>
  </si>
  <si>
    <t xml:space="preserve">"Podhled - paropropustná"   253,33</t>
  </si>
  <si>
    <t xml:space="preserve">"Podhled - parozábrana"   253,33</t>
  </si>
  <si>
    <t>129</t>
  </si>
  <si>
    <t>28329012</t>
  </si>
  <si>
    <t>fólie PE vyztužená pro parotěsnou vrstvu (reakce na oheň - třída F) 140g/m2</t>
  </si>
  <si>
    <t>940525785</t>
  </si>
  <si>
    <t xml:space="preserve">"Střecha - parozábrana + 10%"   364,388*1,1</t>
  </si>
  <si>
    <t xml:space="preserve">"Podhled - parozábrana + 10%"   253,33*1,1</t>
  </si>
  <si>
    <t>130</t>
  </si>
  <si>
    <t>28329268</t>
  </si>
  <si>
    <t>fólie nekontaktní nízkodifuzně propustná PE mikroperforovaná pro doplňkovou hydroizolační vrstvu třípláštových střech (reakce na oheň - třída E) 140g/m2</t>
  </si>
  <si>
    <t>-1474942675</t>
  </si>
  <si>
    <t xml:space="preserve">"Podhled - paropropustná + 10%"   253,33*1,1</t>
  </si>
  <si>
    <t>131</t>
  </si>
  <si>
    <t>998713102</t>
  </si>
  <si>
    <t>Přesun hmot tonážní pro izolace tepelné v objektech v do 12 m</t>
  </si>
  <si>
    <t>-1643739452</t>
  </si>
  <si>
    <t>762</t>
  </si>
  <si>
    <t>Konstrukce tesařské</t>
  </si>
  <si>
    <t>132</t>
  </si>
  <si>
    <t>762083122</t>
  </si>
  <si>
    <t>Impregnace řeziva proti dřevokaznému hmyzu, houbám a plísním máčením třída ohrožení 3 a 4</t>
  </si>
  <si>
    <t>1702013755</t>
  </si>
  <si>
    <t>2,288+15,499</t>
  </si>
  <si>
    <t>133</t>
  </si>
  <si>
    <t>762213356R</t>
  </si>
  <si>
    <t>Dřevěný sbíjený vazník, včetně zajištění motorizace</t>
  </si>
  <si>
    <t>11790618</t>
  </si>
  <si>
    <t>134</t>
  </si>
  <si>
    <t>762332132</t>
  </si>
  <si>
    <t>Montáž vázaných kcí krovů pravidelných z hraněného řeziva průřezové plochy do 224 cm2</t>
  </si>
  <si>
    <t>-1880166453</t>
  </si>
  <si>
    <t xml:space="preserve">"Střecha krčku"  2,6*5</t>
  </si>
  <si>
    <t>135</t>
  </si>
  <si>
    <t>60512130</t>
  </si>
  <si>
    <t>hranol stavební řezivo průřezu do 224cm2 do dl 6m</t>
  </si>
  <si>
    <t>872693960</t>
  </si>
  <si>
    <t xml:space="preserve">"Střecha krčku"  13*0,22*0,8</t>
  </si>
  <si>
    <t>136</t>
  </si>
  <si>
    <t>762395000</t>
  </si>
  <si>
    <t>Spojovací prostředky krovů, bednění, laťování, nadstřešních konstrukcí</t>
  </si>
  <si>
    <t>-1375539548</t>
  </si>
  <si>
    <t>137</t>
  </si>
  <si>
    <t>762341210</t>
  </si>
  <si>
    <t>Montáž bednění střech rovných a šikmých sklonu do 60° z hrubých prken na sraz</t>
  </si>
  <si>
    <t>1754120359</t>
  </si>
  <si>
    <t xml:space="preserve">"Záklop střechy"   371,300</t>
  </si>
  <si>
    <t xml:space="preserve">"Střecha na krčk"   9,72</t>
  </si>
  <si>
    <t>138</t>
  </si>
  <si>
    <t>762431014</t>
  </si>
  <si>
    <t>Obložení stěn z desek OSB tl 18 mm na sraz přibíjených</t>
  </si>
  <si>
    <t>696244224</t>
  </si>
  <si>
    <t xml:space="preserve">"Opločení nad věnec"  (18,12+6,18)*2</t>
  </si>
  <si>
    <t>139</t>
  </si>
  <si>
    <t>762841110</t>
  </si>
  <si>
    <t>Montáž podbíjení stropů a střech rovných z hrubých prken na sraz</t>
  </si>
  <si>
    <t>1491409261</t>
  </si>
  <si>
    <t>140</t>
  </si>
  <si>
    <t>60515111</t>
  </si>
  <si>
    <t>řezivo jehličnaté boční prkno 20-30mm</t>
  </si>
  <si>
    <t>-469629359</t>
  </si>
  <si>
    <t xml:space="preserve">"prořez 10%"  </t>
  </si>
  <si>
    <t xml:space="preserve">"Záklop střechy"  381,020*0,032*1,1</t>
  </si>
  <si>
    <t xml:space="preserve">"přesah střechy u krčku"  4,2*0,58 * 0,02*1,1</t>
  </si>
  <si>
    <t xml:space="preserve">"přesah přístavby"  2*((1,09*19,75)+(0,95*16,24)) * 0,025*1,1</t>
  </si>
  <si>
    <t>141</t>
  </si>
  <si>
    <t>762895000</t>
  </si>
  <si>
    <t>Spojovací prostředky pro montáž záklopu, stropnice a podbíjení</t>
  </si>
  <si>
    <t>549402708</t>
  </si>
  <si>
    <t>14,913+2,288</t>
  </si>
  <si>
    <t>142</t>
  </si>
  <si>
    <t>998762102</t>
  </si>
  <si>
    <t>Přesun hmot tonážní pro kce tesařské v objektech v do 12 m</t>
  </si>
  <si>
    <t>-475738758</t>
  </si>
  <si>
    <t>763</t>
  </si>
  <si>
    <t>Konstrukce suché výstavby</t>
  </si>
  <si>
    <t>143</t>
  </si>
  <si>
    <t>763131432R</t>
  </si>
  <si>
    <t>SDK podhled deska 1xDF 15 bez TI profil CW + UW, viz: specifikace prvků a konstrukcí 100, skladba C2, samonosný podhled</t>
  </si>
  <si>
    <t>-1932354534</t>
  </si>
  <si>
    <t xml:space="preserve">"Krček"   6,82</t>
  </si>
  <si>
    <t xml:space="preserve">"1.03"   12,15</t>
  </si>
  <si>
    <t xml:space="preserve">"1.04"  6,73</t>
  </si>
  <si>
    <t xml:space="preserve">"1.05"   8,68</t>
  </si>
  <si>
    <t xml:space="preserve">"1.06"   25,25</t>
  </si>
  <si>
    <t xml:space="preserve">"1.07"   5,45</t>
  </si>
  <si>
    <t>144</t>
  </si>
  <si>
    <t>7631314321R</t>
  </si>
  <si>
    <t>SDK podhled deska 1xDF 12,5 bez TI dvouvrstvá spodní kce profil CD+UD, viz: specifikace prvků a konstrukcí 101, skladba C1</t>
  </si>
  <si>
    <t>1935470926</t>
  </si>
  <si>
    <t xml:space="preserve">"1.01"  127,56</t>
  </si>
  <si>
    <t>145</t>
  </si>
  <si>
    <t>763131433R</t>
  </si>
  <si>
    <t>SDK podhled deska 1xDF 15 bez TI dvouvrstvá spodní kce profil CD+UD, viz: specifikace prvků a konstrukcí 102, skadba C3</t>
  </si>
  <si>
    <t>-75264581</t>
  </si>
  <si>
    <t xml:space="preserve">"1.02"  60,69</t>
  </si>
  <si>
    <t>146</t>
  </si>
  <si>
    <t>998763302</t>
  </si>
  <si>
    <t>Přesun hmot tonážní pro sádrokartonové konstrukce v objektech v do 12 m</t>
  </si>
  <si>
    <t>440025536</t>
  </si>
  <si>
    <t>764</t>
  </si>
  <si>
    <t>Konstrukce klempířské</t>
  </si>
  <si>
    <t>147</t>
  </si>
  <si>
    <t>764011613</t>
  </si>
  <si>
    <t>Podkladní plech z Pz s upraveným povrchem rš 250 mm</t>
  </si>
  <si>
    <t>-340886524</t>
  </si>
  <si>
    <t>148</t>
  </si>
  <si>
    <t>76412323R</t>
  </si>
  <si>
    <t>Ukončovací profil hydroizolace na svislé stěně z poplastovaného plechu</t>
  </si>
  <si>
    <t>2043675464</t>
  </si>
  <si>
    <t>149</t>
  </si>
  <si>
    <t>764212636</t>
  </si>
  <si>
    <t>Oplechování štítu závětrnou lištou z Pz s povrchovou úpravou rš 500 mm</t>
  </si>
  <si>
    <t>1845414006</t>
  </si>
  <si>
    <t>150</t>
  </si>
  <si>
    <t>764214605</t>
  </si>
  <si>
    <t>Oplechování horních ploch a atik bez rohů z Pz s povrch úpravou mechanicky kotvené rš 400 mm</t>
  </si>
  <si>
    <t>1191292485</t>
  </si>
  <si>
    <t>151</t>
  </si>
  <si>
    <t>764216603</t>
  </si>
  <si>
    <t>Oplechování rovných parapetů mechanicky kotvené z Pz s povrchovou úpravou rš 250 mm</t>
  </si>
  <si>
    <t>1253585637</t>
  </si>
  <si>
    <t>152</t>
  </si>
  <si>
    <t>764511601</t>
  </si>
  <si>
    <t>Žlab podokapní půlkruhový z Pz s povrchovou úpravou rš 250 mm</t>
  </si>
  <si>
    <t>-1358459463</t>
  </si>
  <si>
    <t>153</t>
  </si>
  <si>
    <t>764511603</t>
  </si>
  <si>
    <t>Žlab podokapní půlkruhový z Pz s povrchovou úpravou rš 400 mm</t>
  </si>
  <si>
    <t>-1719696803</t>
  </si>
  <si>
    <t>154</t>
  </si>
  <si>
    <t>764511641</t>
  </si>
  <si>
    <t>Kotlík oválný (trychtýřový) pro podokapní žlaby z Pz s povrchovou úpravou do 250/90 mm</t>
  </si>
  <si>
    <t>-952632186</t>
  </si>
  <si>
    <t>155</t>
  </si>
  <si>
    <t>764511644</t>
  </si>
  <si>
    <t>Kotlík oválný (trychtýřový) pro podokapní žlaby z Pz s povrchovou úpravou 400/100 mm</t>
  </si>
  <si>
    <t>-1022179174</t>
  </si>
  <si>
    <t>156</t>
  </si>
  <si>
    <t>764518621</t>
  </si>
  <si>
    <t>Svody kruhové včetně objímek, kolen, odskoků z Pz s povrchovou úpravou průměru do 90 mm</t>
  </si>
  <si>
    <t>-1519020603</t>
  </si>
  <si>
    <t>157</t>
  </si>
  <si>
    <t>764518623</t>
  </si>
  <si>
    <t>Svody kruhové včetně objímek, kolen, odskoků z Pz s povrchovou úpravou průměru 120 mm</t>
  </si>
  <si>
    <t>-653155664</t>
  </si>
  <si>
    <t>158</t>
  </si>
  <si>
    <t>998764102</t>
  </si>
  <si>
    <t>Přesun hmot tonážní pro konstrukce klempířské v objektech v do 12 m</t>
  </si>
  <si>
    <t>-1714514177</t>
  </si>
  <si>
    <t>766</t>
  </si>
  <si>
    <t>Konstrukce truhlářské</t>
  </si>
  <si>
    <t>159</t>
  </si>
  <si>
    <t>766622812</t>
  </si>
  <si>
    <t>Demontáž rámu jednoduchých oken dřevěných do 2m2 k opětovnému použití</t>
  </si>
  <si>
    <t>2014715751</t>
  </si>
  <si>
    <t>2*1,5*1,2</t>
  </si>
  <si>
    <t>160</t>
  </si>
  <si>
    <t>766694114</t>
  </si>
  <si>
    <t>Montáž parapetních desek dřevěných nebo plastových šířky do 30 cm délky přes 2,6 m</t>
  </si>
  <si>
    <t>1522743895</t>
  </si>
  <si>
    <t>161</t>
  </si>
  <si>
    <t>61144400</t>
  </si>
  <si>
    <t>parapet plastový vnitřní komůrkový 180x20x1000mm</t>
  </si>
  <si>
    <t>1653003073</t>
  </si>
  <si>
    <t>1,7+1,75+5*3,7+3*3,55+2*2,0</t>
  </si>
  <si>
    <t>162</t>
  </si>
  <si>
    <t>61144019</t>
  </si>
  <si>
    <t>koncovka k parapetu plastovému vnitřnímu 1 pár</t>
  </si>
  <si>
    <t>sada</t>
  </si>
  <si>
    <t>-1177733290</t>
  </si>
  <si>
    <t>781</t>
  </si>
  <si>
    <t>Dokončovací práce - obklady</t>
  </si>
  <si>
    <t>163</t>
  </si>
  <si>
    <t>781121011</t>
  </si>
  <si>
    <t>Nátěr penetrační na stěnu</t>
  </si>
  <si>
    <t>480270143</t>
  </si>
  <si>
    <t>164</t>
  </si>
  <si>
    <t>781131112</t>
  </si>
  <si>
    <t>Izolace pod obklad nátěrem nebo stěrkou ve dvou vrstvách</t>
  </si>
  <si>
    <t>-1557171585</t>
  </si>
  <si>
    <t>165</t>
  </si>
  <si>
    <t>781131232</t>
  </si>
  <si>
    <t>Izolace pod obklad těsnícími pásy pro styčné nebo dilatační spáry</t>
  </si>
  <si>
    <t>-1972792874</t>
  </si>
  <si>
    <t>5*2,25</t>
  </si>
  <si>
    <t>166</t>
  </si>
  <si>
    <t>781131241</t>
  </si>
  <si>
    <t>Izolace pod obklad těsnícími pásy vnitřní kout</t>
  </si>
  <si>
    <t>2111309454</t>
  </si>
  <si>
    <t>167</t>
  </si>
  <si>
    <t>781131242</t>
  </si>
  <si>
    <t>Izolace pod obklad těsnícími pásy vnější roh</t>
  </si>
  <si>
    <t>-9306348</t>
  </si>
  <si>
    <t>168</t>
  </si>
  <si>
    <t>781131251</t>
  </si>
  <si>
    <t>Izolace pod obklad těsnící manžetou pro prostupy potrubí</t>
  </si>
  <si>
    <t>463410055</t>
  </si>
  <si>
    <t>169</t>
  </si>
  <si>
    <t>781131264</t>
  </si>
  <si>
    <t>Izolace pod obklad těsnícími pásy mezi podlahou a stěnou</t>
  </si>
  <si>
    <t>-1201618879</t>
  </si>
  <si>
    <t>170</t>
  </si>
  <si>
    <t>781473113</t>
  </si>
  <si>
    <t>Montáž obkladů vnitřních keramických hladkých do 19 ks/m2 lepených standardním lepidlem</t>
  </si>
  <si>
    <t>-774855816</t>
  </si>
  <si>
    <t>171</t>
  </si>
  <si>
    <t>59761040</t>
  </si>
  <si>
    <t>obklad keramický hladký přes 19 do 22ks/m2</t>
  </si>
  <si>
    <t>-207982376</t>
  </si>
  <si>
    <t xml:space="preserve">"Obklad + 10%"   41,978*1,1</t>
  </si>
  <si>
    <t>172</t>
  </si>
  <si>
    <t>781495211</t>
  </si>
  <si>
    <t>Čištění vnitřních ploch stěn po provedení obkladu chemickými prostředky</t>
  </si>
  <si>
    <t>-943407960</t>
  </si>
  <si>
    <t>173</t>
  </si>
  <si>
    <t>998781102</t>
  </si>
  <si>
    <t>Přesun hmot tonážní pro obklady keramické v objektech v do 12 m</t>
  </si>
  <si>
    <t>778781863</t>
  </si>
  <si>
    <t>783</t>
  </si>
  <si>
    <t>Dokončovací práce - nátěry</t>
  </si>
  <si>
    <t>174</t>
  </si>
  <si>
    <t>783317105</t>
  </si>
  <si>
    <t>Krycí jednonásobný syntetický samozákladující nátěr zámečnických konstrukcí</t>
  </si>
  <si>
    <t>1221501432</t>
  </si>
  <si>
    <t xml:space="preserve">"0,844m2/mb"   (1,95+1,5 + 3,6+5*4,2+3*4,05+4,5)*0,884</t>
  </si>
  <si>
    <t>784</t>
  </si>
  <si>
    <t>Dokončovací práce - malby a tapety</t>
  </si>
  <si>
    <t>175</t>
  </si>
  <si>
    <t>784181111</t>
  </si>
  <si>
    <t>Základní silikátová jednonásobná penetrace podkladu v místnostech výšky do 3,80m</t>
  </si>
  <si>
    <t>-1637041338</t>
  </si>
  <si>
    <t>176</t>
  </si>
  <si>
    <t>784211101</t>
  </si>
  <si>
    <t>Dvojnásobné bílé malby ze směsí za mokra výborně otěruvzdorných v místnostech výšky do 3,80 m</t>
  </si>
  <si>
    <t>-1198990012</t>
  </si>
  <si>
    <t xml:space="preserve">"Krček"  3,0*(9,72)</t>
  </si>
  <si>
    <t xml:space="preserve">"1.01"  4,5*(45,9)-(2*3,7*1,75+3*3,55*1,75+3,1*4,0+4,0*4,0)</t>
  </si>
  <si>
    <t xml:space="preserve">"1.02"  3,0*(31,59)-(2*3,7*1,75)</t>
  </si>
  <si>
    <t xml:space="preserve">"1.03"  3,0*(17,33-1,76)</t>
  </si>
  <si>
    <t xml:space="preserve">"1.04"  3,0*(10,56)</t>
  </si>
  <si>
    <t xml:space="preserve">"1.05"  3,0*(12,39)</t>
  </si>
  <si>
    <t xml:space="preserve">"1.06"  0,75*(23,18)</t>
  </si>
  <si>
    <t xml:space="preserve">"1.07"  3,0*(9,35)</t>
  </si>
  <si>
    <t>SO 03 - Zpevněné plochy</t>
  </si>
  <si>
    <t xml:space="preserve">    5 - Komunikace pozemní</t>
  </si>
  <si>
    <t>181411141</t>
  </si>
  <si>
    <t>Založení parterového trávníku výsevem plochy do 1000 m2 v rovině a ve svahu do 1:5</t>
  </si>
  <si>
    <t>77017778</t>
  </si>
  <si>
    <t xml:space="preserve">"Pro rekultivaci - odhad"   200</t>
  </si>
  <si>
    <t>00572410</t>
  </si>
  <si>
    <t>osivo směs travní parková</t>
  </si>
  <si>
    <t>kg</t>
  </si>
  <si>
    <t>-573849871</t>
  </si>
  <si>
    <t>Komunikace pozemní</t>
  </si>
  <si>
    <t>564281111</t>
  </si>
  <si>
    <t>Podklad nebo podsyp ze štěrkopísku ŠP tl 300 mm</t>
  </si>
  <si>
    <t>63331688</t>
  </si>
  <si>
    <t>576143211</t>
  </si>
  <si>
    <t>Asfaltový koberec mastixový SMA 11 (AKMS) tl 50 mm š do 3 m</t>
  </si>
  <si>
    <t>1554277594</t>
  </si>
  <si>
    <t>91412543R</t>
  </si>
  <si>
    <t>Oplocení z pletiva, sloupy á 2 m, výšky 1,8 m, včetně podhrabové desky</t>
  </si>
  <si>
    <t>1768635488</t>
  </si>
  <si>
    <t>916131113</t>
  </si>
  <si>
    <t>Osazení silničního obrubníku betonového ležatého s boční opěrou do lože z betonu prostého</t>
  </si>
  <si>
    <t>1662709275</t>
  </si>
  <si>
    <t>6,13+9,8</t>
  </si>
  <si>
    <t>59217034</t>
  </si>
  <si>
    <t>obrubník betonový silniční 1000x150x300mm</t>
  </si>
  <si>
    <t>174167732</t>
  </si>
  <si>
    <t>916331112</t>
  </si>
  <si>
    <t>Osazení zahradního obrubníku betonového do lože z betonu s boční opěrou</t>
  </si>
  <si>
    <t>-778611148</t>
  </si>
  <si>
    <t xml:space="preserve">"Pro okapový chodník"   51,51+17,6</t>
  </si>
  <si>
    <t>59217001</t>
  </si>
  <si>
    <t>obrubník betonový zahradní 1000x50x250mm</t>
  </si>
  <si>
    <t>-1584850734</t>
  </si>
  <si>
    <t>-433046153</t>
  </si>
  <si>
    <t>720 - Plynovod</t>
  </si>
  <si>
    <t>132201211R00</t>
  </si>
  <si>
    <t>Hloubení rýh š.do 200 cm hor.3 do 100 m3,STROJNĚ</t>
  </si>
  <si>
    <t>132201219R00</t>
  </si>
  <si>
    <t>Příplatek za lepivost - hloubení rýh 200cm v hor.3</t>
  </si>
  <si>
    <t>161101101R00</t>
  </si>
  <si>
    <t>Svislé přemístění výkopku z hor.1-4 do 2,5 m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</si>
  <si>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</si>
  <si>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</si>
  <si>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</si>
  <si>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</si>
  <si>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167101102R00</t>
  </si>
  <si>
    <t>Nakládání výkopku z hor.1-4 v množství nad 100 m3</t>
  </si>
  <si>
    <t>162701101R00</t>
  </si>
  <si>
    <t>Vodorovné přemístění výkopku z hor.1-4 do 6000 m</t>
  </si>
  <si>
    <t>199000002R00</t>
  </si>
  <si>
    <t>Poplatek za skládku horniny 1- 4</t>
  </si>
  <si>
    <t>451573111R00</t>
  </si>
  <si>
    <t>Lože pod potrubí ze štěrkopísku do 63 mm</t>
  </si>
  <si>
    <t>723235113R00</t>
  </si>
  <si>
    <t>Kohout kulový,vnitřní-vnitřní z.. DN 25</t>
  </si>
  <si>
    <t>723235114R00</t>
  </si>
  <si>
    <t xml:space="preserve">Kohout kulový,vnitřní-vnitřní z.  DN 32</t>
  </si>
  <si>
    <t>723235115R00</t>
  </si>
  <si>
    <t>Kohout kulový,vnitřní-vnitřní z. DN 40</t>
  </si>
  <si>
    <t>723239104R00</t>
  </si>
  <si>
    <t>Montáž plynovodních armatur, 2 závity, G 5/4</t>
  </si>
  <si>
    <t>723239105R00</t>
  </si>
  <si>
    <t>Montáž plynovodních armatur, 2 závity, G 6/4</t>
  </si>
  <si>
    <t>PC</t>
  </si>
  <si>
    <t xml:space="preserve">Demontáž  a přesun plynovodní skříňky, uzavření plynovodu</t>
  </si>
  <si>
    <t>sou</t>
  </si>
  <si>
    <t>PC.1</t>
  </si>
  <si>
    <t>Skříň pro plynoměr, min. š=60,v=60,h=35</t>
  </si>
  <si>
    <t>ks</t>
  </si>
  <si>
    <t>723235112R00</t>
  </si>
  <si>
    <t>Kohout kulový,vnitřní-vnitřní z. DN 20</t>
  </si>
  <si>
    <t>723239102R00</t>
  </si>
  <si>
    <t>Montáž plynovodních armatur, 2 závity, G 3/4</t>
  </si>
  <si>
    <t>722171213R00</t>
  </si>
  <si>
    <t>Potrubí z PE, D 32</t>
  </si>
  <si>
    <t>723239103R00</t>
  </si>
  <si>
    <t>Montáž plynovodních armatur, 2 závity, G 1</t>
  </si>
  <si>
    <t>723120203R00</t>
  </si>
  <si>
    <t>Potrubí ocelové závitové černé svařované DN 20</t>
  </si>
  <si>
    <t>723120204R00</t>
  </si>
  <si>
    <t>Potrubí ocelové závitové černé svařované DN 25</t>
  </si>
  <si>
    <t>723120206R00</t>
  </si>
  <si>
    <t>Potrubí ocelové závitové černé svařované DN 40, chránička 0,5 m - 3x</t>
  </si>
  <si>
    <t>723261913R00</t>
  </si>
  <si>
    <t>Oprava - montáž plynoměru PS-10</t>
  </si>
  <si>
    <t>722171216R00</t>
  </si>
  <si>
    <t>Potrubí z PE D 63</t>
  </si>
  <si>
    <t>PC.2</t>
  </si>
  <si>
    <t>signalizační vodič</t>
  </si>
  <si>
    <t>725980122R00</t>
  </si>
  <si>
    <t>Dvířka z plastu, 150 x 300 mm</t>
  </si>
  <si>
    <t>725989101R00</t>
  </si>
  <si>
    <t>Montáž dvířek kovových i z PH</t>
  </si>
  <si>
    <t>14310504.A</t>
  </si>
  <si>
    <t>Trubka ocel. izolovaná bralenem DN50-2''chránička</t>
  </si>
  <si>
    <t>723190909R00</t>
  </si>
  <si>
    <t xml:space="preserve">Zkouška tlaková  plynového potrubí</t>
  </si>
  <si>
    <t>998723201R00</t>
  </si>
  <si>
    <t>Přesun hmot pro vnitřní plynovod, výšky do 6 m</t>
  </si>
  <si>
    <t>%</t>
  </si>
  <si>
    <t>783424140R00</t>
  </si>
  <si>
    <t xml:space="preserve">Nátěr syntetický potrubí do DN 50 mm  Z + 2x</t>
  </si>
  <si>
    <t>721 - Zdravotechnika</t>
  </si>
  <si>
    <t>Číslo položky - Název položky</t>
  </si>
  <si>
    <t>1 - Zemní práce</t>
  </si>
  <si>
    <t>2 - Základy,zvláštní zakládání</t>
  </si>
  <si>
    <t>4 - Vodorovné konstrukce</t>
  </si>
  <si>
    <t>8 - Trubní vedení</t>
  </si>
  <si>
    <t>721 - Vnitřní kanalizace</t>
  </si>
  <si>
    <t>722 - Vnitřní vodovod</t>
  </si>
  <si>
    <t>725 - Zařizovací předměty</t>
  </si>
  <si>
    <t>734 - Armatury</t>
  </si>
  <si>
    <t>Číslo položky</t>
  </si>
  <si>
    <t>Název položky</t>
  </si>
  <si>
    <t>Hloubení rýh š.do 200 cm hor.3 do 100 m3,STROJNĚ, vnitř.kanal.</t>
  </si>
  <si>
    <t>131100010RA0</t>
  </si>
  <si>
    <t>Hloubení nezapažených jam v hornině1-4, vsak</t>
  </si>
  <si>
    <t>132201209R00</t>
  </si>
  <si>
    <t>Příplatek za lepivost - hloubení rýh 200cm v hor.3, vnitřní kanal.</t>
  </si>
  <si>
    <t>Svislé přemístění výkopku z hor.1-4 do 2,5 m, vnitřní kanal.</t>
  </si>
  <si>
    <t>Zásyp jam, rýh, šachet se zhutněním, vnitřní kanal.</t>
  </si>
  <si>
    <t>175101101</t>
  </si>
  <si>
    <t>Štěrkopísek 0-22 mm</t>
  </si>
  <si>
    <t>Obsyp potr. bez prohoz. vitř.kanal., s dodáním štěrkopísku frakce 0 - 22 mm</t>
  </si>
  <si>
    <t>151101102R00</t>
  </si>
  <si>
    <t>Pažení a rozepření stěn rýh - příložné - hl.do 4 m</t>
  </si>
  <si>
    <t>151101112R00</t>
  </si>
  <si>
    <t>Odstranění pažení stěn rýh - příložné - hl. do 4 m</t>
  </si>
  <si>
    <t>Základy,zvláštní zakládání</t>
  </si>
  <si>
    <t>213151111R00</t>
  </si>
  <si>
    <t>Montáž vsakovacího bloku nebo tunelu do V 450 l</t>
  </si>
  <si>
    <t>Vsakovací zařízení - počáteční díl</t>
  </si>
  <si>
    <t>Vsakovací zařízení - koncový díl</t>
  </si>
  <si>
    <t>Vsakovací zařízení - střední díl</t>
  </si>
  <si>
    <t>67352040</t>
  </si>
  <si>
    <t>Geotextílie PK-Tex PET 100/50 340 g/m2</t>
  </si>
  <si>
    <t>213151121R00</t>
  </si>
  <si>
    <t>Montáž geotextílie</t>
  </si>
  <si>
    <t xml:space="preserve">Lože pod potrubí ze štěrkopísku do 63 mm,  - vnitřní kanal.</t>
  </si>
  <si>
    <t>Trubní vedení</t>
  </si>
  <si>
    <t>894431321RA0</t>
  </si>
  <si>
    <t>Šachta, D 425 mm</t>
  </si>
  <si>
    <t>894431541</t>
  </si>
  <si>
    <t>Šachta plastová kanalizační 1000 mm</t>
  </si>
  <si>
    <t>894432112R00</t>
  </si>
  <si>
    <t>Osazení plastové šachty revizní prům.425 mm</t>
  </si>
  <si>
    <t>894431111R00</t>
  </si>
  <si>
    <t>Osazení plastové šachty z dílů prům.1000 mm</t>
  </si>
  <si>
    <t>Vnitřní kanalizace</t>
  </si>
  <si>
    <t>721176222R00</t>
  </si>
  <si>
    <t>Potrubí KG svodné (ležaté) v zemi DN 100 x 3,2 mm</t>
  </si>
  <si>
    <t>721176223R00</t>
  </si>
  <si>
    <t>Potrubí KG svodné (ležaté) v zemi DN 125 x 3,2 mm</t>
  </si>
  <si>
    <t>721176114R00</t>
  </si>
  <si>
    <t>Potrubí HT odpadní svislé DN 70 x 1,9 mm</t>
  </si>
  <si>
    <t>721176101R00</t>
  </si>
  <si>
    <t>Potrubí HT připojovací D 32 x 1,8 mm</t>
  </si>
  <si>
    <t>55162452R</t>
  </si>
  <si>
    <t>Podlahová vpust DN 40/50/70, ležatý odtok</t>
  </si>
  <si>
    <t>721176102R00</t>
  </si>
  <si>
    <t>Potrubí HT připojovací DN 40 x 1,8 mm</t>
  </si>
  <si>
    <t>721176224R00</t>
  </si>
  <si>
    <t>Potrubí KG svodné (ležaté) v zemi D 160 x 4,0 mm</t>
  </si>
  <si>
    <t>721176103R00</t>
  </si>
  <si>
    <t>Potrubí HT připojovací DN 50 x 1,8 mm</t>
  </si>
  <si>
    <t>721273200RT3</t>
  </si>
  <si>
    <t xml:space="preserve">Souprava ventilační střešní , souprava větrací hlavice PP  D 110 mm</t>
  </si>
  <si>
    <t>721242110R00</t>
  </si>
  <si>
    <t xml:space="preserve">Lapač střešních splavenin  DN 100, kloub</t>
  </si>
  <si>
    <t>721290111R00</t>
  </si>
  <si>
    <t>Zkouška těsnosti kanalizace vodou DN 125</t>
  </si>
  <si>
    <t>721290112R00</t>
  </si>
  <si>
    <t>Zkouška těsnosti kanalizace vodou DN 200</t>
  </si>
  <si>
    <t>55162150.AR</t>
  </si>
  <si>
    <t>Vtok (nálevka) se zápachovou uzávěrkou DN 32</t>
  </si>
  <si>
    <t>721100010RA0</t>
  </si>
  <si>
    <t>Oprava potrubí novodur - vsazení odbočky</t>
  </si>
  <si>
    <t>721194104R00</t>
  </si>
  <si>
    <t>Vyvedení odpadních výpustek D 40 x 1,8</t>
  </si>
  <si>
    <t>721194105R00</t>
  </si>
  <si>
    <t>Vyvedení odpadních výpustek D 50 x 1,8</t>
  </si>
  <si>
    <t>998721201R00</t>
  </si>
  <si>
    <t>Přesun hmot pro vnitřní kanalizaci, výšky do 6 m</t>
  </si>
  <si>
    <t>722</t>
  </si>
  <si>
    <t>Vnitřní vodovod</t>
  </si>
  <si>
    <t>722172311R00</t>
  </si>
  <si>
    <t>Potrubí z PPR , D 20/2,8 mm</t>
  </si>
  <si>
    <t>722172312R00</t>
  </si>
  <si>
    <t>Potrubí z PPR, D 25/3,5 mm</t>
  </si>
  <si>
    <t>722280106R00</t>
  </si>
  <si>
    <t>Tlaková zkouška vodovodního potrubí DN 32</t>
  </si>
  <si>
    <t>722290234R00</t>
  </si>
  <si>
    <t>Proplach a dezinfekce vodovod.potrubí DN 80</t>
  </si>
  <si>
    <t>722229101R00</t>
  </si>
  <si>
    <t>Montáž vodovodních armatur,1závit, G 1/2</t>
  </si>
  <si>
    <t>722220121R00</t>
  </si>
  <si>
    <t>Nástěnka K 247, pro baterii G 1/2</t>
  </si>
  <si>
    <t>pár</t>
  </si>
  <si>
    <t>722190401R00</t>
  </si>
  <si>
    <t>Vyvedení a upevnění výpustek DN 15</t>
  </si>
  <si>
    <t>722224111R00</t>
  </si>
  <si>
    <t>Kohouty plnicí a vypouštěcí DN 15, na hadici</t>
  </si>
  <si>
    <t>722181214RT7</t>
  </si>
  <si>
    <t xml:space="preserve">Izolace návleková  tl. stěny 20 mm, vnitřní průměr 22 mm</t>
  </si>
  <si>
    <t>722181214RT8</t>
  </si>
  <si>
    <t xml:space="preserve">Izolace návleková  tl. stěny 20 mm, vnitřní průměr 25 mm</t>
  </si>
  <si>
    <t>55113404.A</t>
  </si>
  <si>
    <t>Kohout kulový rohový R780 1/2'' plnoprůt.</t>
  </si>
  <si>
    <t>722239102R00</t>
  </si>
  <si>
    <t>Montáž vodovodních armatur 2závity, G 3/4</t>
  </si>
  <si>
    <t>722236511R00</t>
  </si>
  <si>
    <t xml:space="preserve">Filtr,velikost oka 0,4mm,vnitřní závity  DN 15</t>
  </si>
  <si>
    <t>722235112R00</t>
  </si>
  <si>
    <t xml:space="preserve">Kohout kulový, vnitř.-vnitř.z.  DN 20</t>
  </si>
  <si>
    <t>PC.3</t>
  </si>
  <si>
    <t>Čerpadlo cirkulační oběhové, Z20/1 - 38 W, 230 V</t>
  </si>
  <si>
    <t>732420911R00</t>
  </si>
  <si>
    <t>Montáž čerpadla oběh.spirálního DN 20, 25</t>
  </si>
  <si>
    <t>722235111R00</t>
  </si>
  <si>
    <t>Kohout kulový, vnitř.-vnitř.z. DN 15</t>
  </si>
  <si>
    <t>722235641R00</t>
  </si>
  <si>
    <t>Klapka zpětná vodorovná CLAPET FIV.08406 DN 15</t>
  </si>
  <si>
    <t>722239101R00</t>
  </si>
  <si>
    <t>Montáž vodovodních armatur 2závity, G 1/2</t>
  </si>
  <si>
    <t>722231161R00</t>
  </si>
  <si>
    <t>Ventil pojistný pružinový P10-237-616, G 1/2</t>
  </si>
  <si>
    <t>722100010RAA</t>
  </si>
  <si>
    <t>Přerušení ocelového potrubí, vsazení odbočky, napojení na potrubí</t>
  </si>
  <si>
    <t>998722201R00</t>
  </si>
  <si>
    <t>Přesun hmot pro vnitřní vodovod, výšky do 6 m</t>
  </si>
  <si>
    <t>725</t>
  </si>
  <si>
    <t>Zařizovací předměty</t>
  </si>
  <si>
    <t>725017122R00</t>
  </si>
  <si>
    <t>Umyvadlo na šrouby , + sifon</t>
  </si>
  <si>
    <t>soubor</t>
  </si>
  <si>
    <t>725219401R00</t>
  </si>
  <si>
    <t>Montáž umyvadel na šrouby do zdiva</t>
  </si>
  <si>
    <t>725829301R00</t>
  </si>
  <si>
    <t>Montáž baterie umyv.a dřezové stojánkové</t>
  </si>
  <si>
    <t>725860182RT2</t>
  </si>
  <si>
    <t>Sifon pračkový , DN 40/50, podomítková uzávěrka</t>
  </si>
  <si>
    <t>725823111RT1</t>
  </si>
  <si>
    <t>Baterie dřezová stoján. ruční</t>
  </si>
  <si>
    <t>725823114RT1</t>
  </si>
  <si>
    <t>Baterie umyvadlová stojánková ruční, standardní</t>
  </si>
  <si>
    <t>725314290R00</t>
  </si>
  <si>
    <t>Příslušenství k dřezu v kuchyňské sestavě</t>
  </si>
  <si>
    <t>725319101R00</t>
  </si>
  <si>
    <t>Montáž dřezů jednoduchých</t>
  </si>
  <si>
    <t>PC.4</t>
  </si>
  <si>
    <t>Dřez jednoduchý</t>
  </si>
  <si>
    <t>998725201R00</t>
  </si>
  <si>
    <t>Přesun hmot pro zařizovací předměty, výšky do 6 m</t>
  </si>
  <si>
    <t>734</t>
  </si>
  <si>
    <t>Armatury</t>
  </si>
  <si>
    <t>734421130R00</t>
  </si>
  <si>
    <t>Tlakoměr deformační 0-10 MPa č. 03313, D 160</t>
  </si>
  <si>
    <t>48466200R</t>
  </si>
  <si>
    <t>Nádoba expanzní membránová 2 l</t>
  </si>
  <si>
    <t>732339101R00</t>
  </si>
  <si>
    <t>Montáž nádoby expanzní tlakové do 12 l</t>
  </si>
  <si>
    <t>998734201R00</t>
  </si>
  <si>
    <t>Přesun hmot pro armatury, výšky do 6 m</t>
  </si>
  <si>
    <t>730 - Zařízení pro vytápění stavby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</si>
  <si>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</si>
  <si>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</si>
  <si>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</si>
  <si>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</si>
  <si>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</si>
  <si>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Ostatní - Ostatní</t>
  </si>
  <si>
    <t xml:space="preserve">    904 - HZS</t>
  </si>
  <si>
    <t>713463121</t>
  </si>
  <si>
    <t>Montáž izolace tepelné potrubí potrubními pouzdry bez úpravy uchycenými sponami 1x</t>
  </si>
  <si>
    <t>28377056</t>
  </si>
  <si>
    <t>pouzdro izolační potrubní z pěnového polyetylenu 35/30mm</t>
  </si>
  <si>
    <t>R99.02</t>
  </si>
  <si>
    <t>Kaučuková izolace UV-pro venkovní provedení EPDM AL fólie- 35/30 mm</t>
  </si>
  <si>
    <t>Vlastní položka</t>
  </si>
  <si>
    <t>R99</t>
  </si>
  <si>
    <t>Lepidlo, pásky</t>
  </si>
  <si>
    <t>998713201</t>
  </si>
  <si>
    <t>Přesun hmot procentní pro izolace tepelné v objektech v do 6 m</t>
  </si>
  <si>
    <t>731</t>
  </si>
  <si>
    <t>Ústřední vytápění - kotelny</t>
  </si>
  <si>
    <t>731244492</t>
  </si>
  <si>
    <t>Montáž kotle ocelového závěsného na plyn kondenzačního o výkonu přes 14 do 20 kW</t>
  </si>
  <si>
    <t>48417691</t>
  </si>
  <si>
    <t>Kondenz. plyn. závěsný kotel 1,8-19 kW, tř.NOx=6 se zabudov. nerez. zásobníkem 55 litrů</t>
  </si>
  <si>
    <t>Vlatní položka</t>
  </si>
  <si>
    <t>48417692</t>
  </si>
  <si>
    <t>Uvedení do provozu</t>
  </si>
  <si>
    <t>731810321.1</t>
  </si>
  <si>
    <t>Montáž - nucený odtah spalin soustředným potrubím pro kondenzační kotel svislý 60/100 mm přes plochou střechu</t>
  </si>
  <si>
    <t>R_01</t>
  </si>
  <si>
    <t>Odkouření- příruba 60/100 s měřicími otvory</t>
  </si>
  <si>
    <t>R_02</t>
  </si>
  <si>
    <t>Odkouření- vsuvka 60/100 s kontrolním otvorem</t>
  </si>
  <si>
    <t>R_03</t>
  </si>
  <si>
    <t xml:space="preserve">Odkouření- prodlužovací trubka 60/100  1m</t>
  </si>
  <si>
    <t>R_04</t>
  </si>
  <si>
    <t>Odkouření- průchodka rovnou střechou prům. 125mm</t>
  </si>
  <si>
    <t>R_05</t>
  </si>
  <si>
    <t>Odkouření- vertikální komínek 60/100 nadstřešní</t>
  </si>
  <si>
    <t>998731201</t>
  </si>
  <si>
    <t>Přesun hmot procentní pro kotelny v objektech v do 6 m</t>
  </si>
  <si>
    <t>732</t>
  </si>
  <si>
    <t>Ústřední vytápění - strojovny</t>
  </si>
  <si>
    <t>732231004</t>
  </si>
  <si>
    <t>Akumulační nádrž bez přípravy TUV bez výměníku PN 0,3 o objemu 300 l</t>
  </si>
  <si>
    <t>732331106</t>
  </si>
  <si>
    <t>Nádoba tlaková expanzní pro solární, topnou a chladící soustavu s membránou závitové připojení PN 10 o objemu 50 l</t>
  </si>
  <si>
    <t>732331777</t>
  </si>
  <si>
    <t>Příslušenství k expanzním nádobám bezpečnostní uzávěr G 3/4 k měření tlaku</t>
  </si>
  <si>
    <t>732522115</t>
  </si>
  <si>
    <t>Plynové tepelné čerpadlo vzduch/voda Q=17,6 kW (A7/W50), Pi=0,28 kW SPOTŘEBA ZEM. PLYNU 1,2 m3//hod, Lw=65 dB(A) 1143x721x1333mm, 210kg včetně montáže</t>
  </si>
  <si>
    <t>73252_R01</t>
  </si>
  <si>
    <t>Antivibrační podložky (sada) - v sadě je 6ks antivibračních podložek</t>
  </si>
  <si>
    <t>73252_R02</t>
  </si>
  <si>
    <t>Komunikátor pro TČ včetně napajecího zdroje</t>
  </si>
  <si>
    <t>73252_R03</t>
  </si>
  <si>
    <t xml:space="preserve">Komunikační kabel pro tepelné čerpadlo,  8 x 0,75 stíněný, typ LI-YCY</t>
  </si>
  <si>
    <t>73252_R04</t>
  </si>
  <si>
    <t>Uvedení tepelného čerpadla do provozu (dopravu, čas strávený na cestě, vystavení protokolu, zaškolení obsluhy,atd. )</t>
  </si>
  <si>
    <t>73252_R05</t>
  </si>
  <si>
    <t>Uvedení do provozu komunikátoru pro vzdálený dohled</t>
  </si>
  <si>
    <t>73252_R06</t>
  </si>
  <si>
    <t>Uvedení do provozu a naprogramování systémového ovladače</t>
  </si>
  <si>
    <t>731810411.1</t>
  </si>
  <si>
    <t>Montáž - odtah spalin pro TČ, odvod spalin fasádním třívstvým nerezovým kouřovodem DN80, + doprava materiálu</t>
  </si>
  <si>
    <t>130345R_01</t>
  </si>
  <si>
    <t xml:space="preserve">Těsnění Silikon  /80</t>
  </si>
  <si>
    <t>130345R_02</t>
  </si>
  <si>
    <t>Vynášecí díl DW25/80</t>
  </si>
  <si>
    <t>130345R_03</t>
  </si>
  <si>
    <t>Kontrolní díl DW25/80</t>
  </si>
  <si>
    <t>130345R_04</t>
  </si>
  <si>
    <t>Rovný díl 950mm DW25/80</t>
  </si>
  <si>
    <t>130345R_05</t>
  </si>
  <si>
    <t>Rovný díl 450mm DW25/80</t>
  </si>
  <si>
    <t>130345R_06</t>
  </si>
  <si>
    <t>Rovný díl 200mm DW25/80</t>
  </si>
  <si>
    <t>130345R_07</t>
  </si>
  <si>
    <t xml:space="preserve">Nastav. díl kouř. 310-400mm  DW25/80</t>
  </si>
  <si>
    <t>130345R_08</t>
  </si>
  <si>
    <t>Koleno 85° DW25/80</t>
  </si>
  <si>
    <t>130345R_09</t>
  </si>
  <si>
    <t>Přechodový díl EW-DW25/80</t>
  </si>
  <si>
    <t>130345R_10</t>
  </si>
  <si>
    <t>Hlavice a přechodový díl DW25-EW/80</t>
  </si>
  <si>
    <t>130345R_11</t>
  </si>
  <si>
    <t>Stěnová objímka (odstup 50mm) DW25/130</t>
  </si>
  <si>
    <t>130345R_12</t>
  </si>
  <si>
    <t>Konzole trojúhelníková (odstup 50-100mm) DW25/130</t>
  </si>
  <si>
    <t>998732201</t>
  </si>
  <si>
    <t>Přesun hmot procentní pro strojovny v objektech v do 6 m</t>
  </si>
  <si>
    <t>733</t>
  </si>
  <si>
    <t>Ústřední vytápění - rozvodné potrubí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</si>
  <si>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</si>
  <si>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</si>
  <si>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</si>
  <si>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</si>
  <si>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</si>
  <si>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</si>
  <si>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</si>
  <si>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</si>
  <si>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</si>
  <si>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</si>
  <si>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733224222</t>
  </si>
  <si>
    <t>Příplatek k potrubí měděnému za zhotovení přípojky z trubek měděných D 15x1 mm</t>
  </si>
  <si>
    <t>733224224</t>
  </si>
  <si>
    <t>Příplatek k potrubí měděnému za zhotovení přípojky z trubek měděných D 22x1 mm</t>
  </si>
  <si>
    <t>733291101</t>
  </si>
  <si>
    <t>Zkouška těsnosti potrubí měděné D do 35x1,5</t>
  </si>
  <si>
    <t>998733201</t>
  </si>
  <si>
    <t>Přesun hmot procentní pro rozvody potrubí v objektech v do 6 m</t>
  </si>
  <si>
    <t>Ústřední vytápění - armatury</t>
  </si>
  <si>
    <t>734209113</t>
  </si>
  <si>
    <t>Montáž armatury závitové s dvěma závity G 1/2</t>
  </si>
  <si>
    <t>R31</t>
  </si>
  <si>
    <t>Připojovací regulační uzavíratelná garnitura pro tělesa se spodním připojení (H-kus)-rohová</t>
  </si>
  <si>
    <t>R32</t>
  </si>
  <si>
    <t>Ruční hlavice k radiátorům, závit M30x1,5</t>
  </si>
  <si>
    <t>SPC1</t>
  </si>
  <si>
    <t>Termostat. hlavice k radiátorům, připoj. závit M30x1,5</t>
  </si>
  <si>
    <t>R33</t>
  </si>
  <si>
    <t>Svorné šroubení Cu15</t>
  </si>
  <si>
    <t>734209114</t>
  </si>
  <si>
    <t>Montáž armatury závitové s dvěma závity G 3/4</t>
  </si>
  <si>
    <t>55121198</t>
  </si>
  <si>
    <t>Flexi hadice opletení nerez - 3/4"FF (19x26); 50cm (připojení plynu)</t>
  </si>
  <si>
    <t>734209116</t>
  </si>
  <si>
    <t>Montáž armatury závitové s dvěma závity G 5/4</t>
  </si>
  <si>
    <t>42230025</t>
  </si>
  <si>
    <t>Odlučovač nečistot s magnetem, G 1 1/2"</t>
  </si>
  <si>
    <t>42230026</t>
  </si>
  <si>
    <t>Flexi hadice opletení nerez - 5/4"FF (32x42); 50cm</t>
  </si>
  <si>
    <t>734211120</t>
  </si>
  <si>
    <t>Ventil závitový odvzdušňovací G 1/2 PN 14 do 120°C automatický</t>
  </si>
  <si>
    <t>734242414</t>
  </si>
  <si>
    <t>Ventil závitový zpětný přímý G 1 PN 16 do 110°C</t>
  </si>
  <si>
    <t>734242415</t>
  </si>
  <si>
    <t>Ventil závitový zpětný přímý G 5/4 PN 16 do 110°C</t>
  </si>
  <si>
    <t>734251211</t>
  </si>
  <si>
    <t>Ventil závitový pojistný rohový G 1/2 provozní tlak od 2,5 do 6 barů</t>
  </si>
  <si>
    <t>734291123</t>
  </si>
  <si>
    <t>Kohout plnící a vypouštěcí G 1/2 PN 10 do 90°C závitový</t>
  </si>
  <si>
    <t>734291264</t>
  </si>
  <si>
    <t>Filtr závitový pro topné a chladicí systémy přímý G 1 PN 30 do 110°C s vnitřními závity</t>
  </si>
  <si>
    <t>734292713</t>
  </si>
  <si>
    <t>Kohout kulový přímý G 1/2 PN 42 do 185°C vnitřní závit</t>
  </si>
  <si>
    <t>734292715</t>
  </si>
  <si>
    <t>Kohout kulový přímý G 1 PN 42 do 185°C vnitřní závit</t>
  </si>
  <si>
    <t>734292716</t>
  </si>
  <si>
    <t>Kohout kulový přímý G 1 1/4 PN 42 do 185°C vnitřní závit</t>
  </si>
  <si>
    <t>734411117.1</t>
  </si>
  <si>
    <t>Teploměr technický 0-90°C</t>
  </si>
  <si>
    <t>734421102_01</t>
  </si>
  <si>
    <t>Tlakoměr s trojcestným ventilem, tlak 0-6 bar průměr 63 mm</t>
  </si>
  <si>
    <t>998734201</t>
  </si>
  <si>
    <t>Přesun hmot procentní pro armatury v objektech v do 6 m</t>
  </si>
  <si>
    <t>735</t>
  </si>
  <si>
    <t>Ústřední vytápění - otopná tělesa</t>
  </si>
  <si>
    <t>735000912</t>
  </si>
  <si>
    <t>Vyregulování ventilu nebo kohoutu dvojregulačního s termostatickým ovládáním</t>
  </si>
  <si>
    <t>735151483</t>
  </si>
  <si>
    <t>Otopné těleso panelové dvoudeskové 1 přídavná přestupní plocha výška/délka 600/2000 mm výkon 2576 W</t>
  </si>
  <si>
    <t>735151581</t>
  </si>
  <si>
    <t>Otopné těleso panelové dvoudeskové 2 přídavné přestupní plochy výška/délka 600/1600 mm výkon 2686 W</t>
  </si>
  <si>
    <t>735151582</t>
  </si>
  <si>
    <t>Otopné těleso panelové dvoudeskové 2 přídavné přestupní plochy výška/délka 600/1800 mm výkon 3022 W</t>
  </si>
  <si>
    <t>735151584</t>
  </si>
  <si>
    <t>Otopné těleso panelové dvoudeskové 2 přídavné přestupní plochy výška/délka 600/2300 mm výkon 3862 W</t>
  </si>
  <si>
    <t>735191905</t>
  </si>
  <si>
    <t>Odvzdušnění otopných těles</t>
  </si>
  <si>
    <t>735191910</t>
  </si>
  <si>
    <t>Napuštění vody do otopných těles</t>
  </si>
  <si>
    <t>998735201</t>
  </si>
  <si>
    <t>Přesun hmot procentní pro otopná tělesa v objektech v do 6 m</t>
  </si>
  <si>
    <t>783601713</t>
  </si>
  <si>
    <t>Odmaštění vodou ředitelným odmašťovačem potrubí DN do 50 mm</t>
  </si>
  <si>
    <t>783604550</t>
  </si>
  <si>
    <t>Provedení základního jednonásobného nátěru potrubí DN do 50 mm</t>
  </si>
  <si>
    <t>24623030</t>
  </si>
  <si>
    <t>hmota nátěrová epoxidová základní antikorozní na kovy</t>
  </si>
  <si>
    <t>783607750</t>
  </si>
  <si>
    <t>Provedení krycího dvojnásobného nátěru potrubí DN do 50 mm</t>
  </si>
  <si>
    <t>24623055</t>
  </si>
  <si>
    <t>hmota nátěrová epoxidová vrchní (email) odstín bílý</t>
  </si>
  <si>
    <t>Ostatní</t>
  </si>
  <si>
    <t>904</t>
  </si>
  <si>
    <t>HZS</t>
  </si>
  <si>
    <t xml:space="preserve">Hzs-zkoušky v rámci montaž.prací, topná a tlaková zkouška dle ČSN 06 0310,  uvedení do provozu, zaregulování systému, revize komína, atd.</t>
  </si>
  <si>
    <t>hod</t>
  </si>
  <si>
    <t>905.1</t>
  </si>
  <si>
    <t>Stavební výpomoci, zapravení průrazů, drážek, odvoz suti, apod.</t>
  </si>
  <si>
    <t>kpl</t>
  </si>
  <si>
    <t>740 - Elektroinstalace</t>
  </si>
  <si>
    <t>M.1 - Elektromontáže</t>
  </si>
  <si>
    <t>M.2 - Materiály</t>
  </si>
  <si>
    <t>M.3 - Dodávky zařízení (specifikace)</t>
  </si>
  <si>
    <t>M.4 - Práce v HZS</t>
  </si>
  <si>
    <t>M.5 - VEDLEJŠÍ ROZPOČTOVÉ NÁKLADY</t>
  </si>
  <si>
    <t>M.1</t>
  </si>
  <si>
    <t>Elektromontáže</t>
  </si>
  <si>
    <t>210010002</t>
  </si>
  <si>
    <t>trubka plastová ohebná instalační průměr 20mm (PO)</t>
  </si>
  <si>
    <t>210010004</t>
  </si>
  <si>
    <t>trubka plastová ohebná instalační průměr 32mm (PO)</t>
  </si>
  <si>
    <t>210010007</t>
  </si>
  <si>
    <t xml:space="preserve">trubka plastová tuhá instalační průměr 20mm   pevně (PU) na příchytkách</t>
  </si>
  <si>
    <t>210010301</t>
  </si>
  <si>
    <t>krabice přístrojová (1901, KU 68/1, KP 67, KP68; KPR68) bez zapojení+vrtání otvoru ve zdivu/sádrokartonu</t>
  </si>
  <si>
    <t>2100105020</t>
  </si>
  <si>
    <t>osazení bezšroubové svorky do 3x6 vč. zapojení</t>
  </si>
  <si>
    <t>210010512</t>
  </si>
  <si>
    <t xml:space="preserve">montáž  kabelové příchytky distanční d16/26mm+hmoždinka</t>
  </si>
  <si>
    <t>210010603</t>
  </si>
  <si>
    <t>kompletní zazdění /montáž rozváděče vč.materiálu</t>
  </si>
  <si>
    <t>2100106056</t>
  </si>
  <si>
    <t>sádra stavební</t>
  </si>
  <si>
    <t>2100106058</t>
  </si>
  <si>
    <t xml:space="preserve">montáž   termostatu či čidla teploty - bez materiálu</t>
  </si>
  <si>
    <t>210020302</t>
  </si>
  <si>
    <t xml:space="preserve">kabelový žlab  drátěný  50x 50mm  vč. podpěrek,spojek,nosníků</t>
  </si>
  <si>
    <t>210100001</t>
  </si>
  <si>
    <t>ukončení vodiče v rozvaděči vč. zapojení a koncovky do 2.5mm2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</si>
  <si>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</si>
  <si>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</si>
  <si>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</si>
  <si>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</si>
  <si>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210100006</t>
  </si>
  <si>
    <t>ukončení vodiče v rozvaděči vč. zapojení a koncovky do 50mm2</t>
  </si>
  <si>
    <t>2101100022</t>
  </si>
  <si>
    <t xml:space="preserve">Time  spínač  zapuštěný kompletní,krytí IP44, včetně rámečku,10AX/230V AC, řazení 1,5,6,7,6+6; 1/0</t>
  </si>
  <si>
    <t>2101105121</t>
  </si>
  <si>
    <t xml:space="preserve">tahový  spínač    25A/3 pol , 400V, IP 55  zapuštěný</t>
  </si>
  <si>
    <t>210110513</t>
  </si>
  <si>
    <t xml:space="preserve">vačkové spínače typu VSN 63  , 3pol/400V , IP65</t>
  </si>
  <si>
    <t>2101110021</t>
  </si>
  <si>
    <t xml:space="preserve">zásuvka vestavěná 16A/230/ L + N+ PE ;  IP44  s víčkem do KP68 včetně /1-2/rámečku,bílá</t>
  </si>
  <si>
    <t>210111031</t>
  </si>
  <si>
    <t xml:space="preserve">zásuvka  venkovní AC 16A/ 230V  L +N + PE ,IP44,IP54 nástěnná ;průběžná montáž</t>
  </si>
  <si>
    <t>210111062</t>
  </si>
  <si>
    <t>zásuvka nástěnná 16A 400V 3P+N+Z,IP44- IP66</t>
  </si>
  <si>
    <t>210190003</t>
  </si>
  <si>
    <t xml:space="preserve">montáž oceloplech. rozvodnic do 100kg/nacenit a vyrobit  přesně dle výkresové dokumentace</t>
  </si>
  <si>
    <t>210190021</t>
  </si>
  <si>
    <t xml:space="preserve">zazdění  rozvaděče   max.600x1000x250mm</t>
  </si>
  <si>
    <t>2101900240</t>
  </si>
  <si>
    <t xml:space="preserve">montáž rozvaděče  elektroměového,nepřímé měření, k zazdění - REH</t>
  </si>
  <si>
    <t>210190101</t>
  </si>
  <si>
    <t>zás.skříň 40A;max.4x230V;1x16A/400V;1x32A/400V, chránič + jističe,IP44,10kA</t>
  </si>
  <si>
    <t>210200005</t>
  </si>
  <si>
    <t xml:space="preserve">LED KRUHOVÉ svítidlo kompletní  včetně zdroje do 120W,nástěnné ;IP44 až IP65,do průměru 800mm</t>
  </si>
  <si>
    <t>210200028</t>
  </si>
  <si>
    <t xml:space="preserve">LED  svítidlo  průmysl IP65 do 100W,přisazené</t>
  </si>
  <si>
    <t>210202006</t>
  </si>
  <si>
    <t>nástěnné LED svítidlo ,na stěnu s třmenem,do 250W,IP65-IP66</t>
  </si>
  <si>
    <t>210203001</t>
  </si>
  <si>
    <t xml:space="preserve">svítidlo  nástěnné LED nouzové  SE/3hodiny,IP65 ,8W</t>
  </si>
  <si>
    <t>210220022</t>
  </si>
  <si>
    <t>uzemnění v zemi FeZn průměru 10mm vč. svorek, propojení a izolace spojů; 0,62kg/m</t>
  </si>
  <si>
    <t>210220101</t>
  </si>
  <si>
    <t xml:space="preserve">svodové vodiče  AlMgSi  do  průměru 10mm včetně podpěr</t>
  </si>
  <si>
    <t>2102201111</t>
  </si>
  <si>
    <t xml:space="preserve">svodové vodiče  CUI   vč.příslušenství d20mm,délka 3,5m</t>
  </si>
  <si>
    <t>210220235</t>
  </si>
  <si>
    <t>jímací tyč do 2m délky na stojanu PB9</t>
  </si>
  <si>
    <t>210220301</t>
  </si>
  <si>
    <t xml:space="preserve">svorky hromosvodové do 2 šroubu (SS, SU,SO,SP)  FeZn či  NEREZ</t>
  </si>
  <si>
    <t>2102203011</t>
  </si>
  <si>
    <t xml:space="preserve">svorky hromosvodové do 2 šroubu  zkušební  NEREZ + označení svodu</t>
  </si>
  <si>
    <t>2102203021</t>
  </si>
  <si>
    <t xml:space="preserve">hlavní  ochranná svorka  / přípojnice v krytu / MET</t>
  </si>
  <si>
    <t>210220321</t>
  </si>
  <si>
    <t xml:space="preserve">svorka na potrubí   ZSA 16   "Bernard" vč. pásku  Cu a nerez ,2 x 50cm</t>
  </si>
  <si>
    <t>210220322</t>
  </si>
  <si>
    <t xml:space="preserve">zemnící šroub  na  ocelové konstrukce; vodič  do 16mm2</t>
  </si>
  <si>
    <t>210220361</t>
  </si>
  <si>
    <t>tyčový zemnič vč. zaražení do země a připojení do 2m</t>
  </si>
  <si>
    <t>210220573</t>
  </si>
  <si>
    <t xml:space="preserve">gumoasfalt - nátěr - izolace svodu  od SZ  k  uzemnění : včetně materiálu</t>
  </si>
  <si>
    <t>210800546</t>
  </si>
  <si>
    <t>CY 4mm2 (H07V-U) zelenožlutý (PU)</t>
  </si>
  <si>
    <t>210800549</t>
  </si>
  <si>
    <t xml:space="preserve">CY 16mm2 (H07V-U) zelenožlutý (PU)  nebo NYY zž 16mm2</t>
  </si>
  <si>
    <t>210810045</t>
  </si>
  <si>
    <t xml:space="preserve">CYKY   3Cx1.5mm2 (CYKY 3J1.5) 750V (PU)</t>
  </si>
  <si>
    <t>210810045.1</t>
  </si>
  <si>
    <t>CYKY 3Ax1.5mm2 (CYKY 3O1.5) 750V (PU)</t>
  </si>
  <si>
    <t>210810046</t>
  </si>
  <si>
    <t xml:space="preserve">CYKY  3Cx2.5mm2 (CYKY 3J2.5) 750V (PU)</t>
  </si>
  <si>
    <t>210810052</t>
  </si>
  <si>
    <t xml:space="preserve">CYKY 5Cx6mm2    750V (PU)</t>
  </si>
  <si>
    <t>210810054</t>
  </si>
  <si>
    <t>CYKY 4Bx16mm2 (CYKY 4J16) 750V (PU)</t>
  </si>
  <si>
    <t>210810055</t>
  </si>
  <si>
    <t xml:space="preserve">CYKY   5Cx1.5mm2 (CYKY 5J1.5) 750V (PU)</t>
  </si>
  <si>
    <t>210810056</t>
  </si>
  <si>
    <t xml:space="preserve">CYKY   5Cx2.5mm2 (CYKY 5J2.5) 750V (PU) montáž</t>
  </si>
  <si>
    <t>210810101</t>
  </si>
  <si>
    <t xml:space="preserve">CYKY  4Bx50mm2    1kV (PU)</t>
  </si>
  <si>
    <t>210860221</t>
  </si>
  <si>
    <t xml:space="preserve">JYTY 2x1mm  s Al laminovanou folií (PU) , LAM UTP 4x2x0,8 cat.5e, UTP 4x2x0,5</t>
  </si>
  <si>
    <t>216010331</t>
  </si>
  <si>
    <t xml:space="preserve">krabice instalační  nástěnná  plastová  do 100x100mm,IP54 bez svorek</t>
  </si>
  <si>
    <t>216111222</t>
  </si>
  <si>
    <t xml:space="preserve">montáž zásuvky dvojité  230V/16A AC  zapuštěné,IP20, natočené dutinky</t>
  </si>
  <si>
    <t>2161112231</t>
  </si>
  <si>
    <t xml:space="preserve">montáž zásuvky jednoduché  230V/16A,IP20 vč.rámečků (1až 5) násobných/TIME</t>
  </si>
  <si>
    <t>M.2</t>
  </si>
  <si>
    <t>Materiály</t>
  </si>
  <si>
    <t>00660</t>
  </si>
  <si>
    <t xml:space="preserve">vačkový spínač VSN 63  -1103,IP65/400V /63A</t>
  </si>
  <si>
    <t>01046</t>
  </si>
  <si>
    <t>LED svítidlo nástěnné venkovní s třmenem,IP66, 4k4,40W</t>
  </si>
  <si>
    <t>01597</t>
  </si>
  <si>
    <t>kabelové oko příložkové pro vodiče Cu 7580-10</t>
  </si>
  <si>
    <t>10.044.220</t>
  </si>
  <si>
    <t>Sádra PBEG elektrikářská á 25kg</t>
  </si>
  <si>
    <t>KG</t>
  </si>
  <si>
    <t>10.046.508</t>
  </si>
  <si>
    <t>Tyč ZT 2,0 (2000 plná) zemnící</t>
  </si>
  <si>
    <t>KS</t>
  </si>
  <si>
    <t>10.046.539</t>
  </si>
  <si>
    <t>Svorka SJ02b</t>
  </si>
  <si>
    <t>10.046.632</t>
  </si>
  <si>
    <t>Podpěra PV 23 nerez</t>
  </si>
  <si>
    <t>10.048.186</t>
  </si>
  <si>
    <t>CYKY 3O1,5 (3Ax1,5)</t>
  </si>
  <si>
    <t>10.048.243</t>
  </si>
  <si>
    <t>CYKY 5J1,5 (5Cx1,5)</t>
  </si>
  <si>
    <t>10.048.422</t>
  </si>
  <si>
    <t>H07V-U 4 zž (CY)</t>
  </si>
  <si>
    <t>10.048.482</t>
  </si>
  <si>
    <t>CYKY 3J2,5 (3Cx 2,5)</t>
  </si>
  <si>
    <t>10.048.484</t>
  </si>
  <si>
    <t>CYKY 4J16 (4Bx16)</t>
  </si>
  <si>
    <t>10.048.827</t>
  </si>
  <si>
    <t>H07V-U 16 zž (CY)</t>
  </si>
  <si>
    <t>10.049.643</t>
  </si>
  <si>
    <t>CYKY 5J6 (5Cx6)</t>
  </si>
  <si>
    <t>10.051.139</t>
  </si>
  <si>
    <t>JYTY 2O1 (2Dx1)</t>
  </si>
  <si>
    <t>10.062.501</t>
  </si>
  <si>
    <t xml:space="preserve">Rámeček  3901F-A00941 B</t>
  </si>
  <si>
    <t>10.062.502</t>
  </si>
  <si>
    <t xml:space="preserve">Spínač  3558E-A05940 01</t>
  </si>
  <si>
    <t>10.062.503</t>
  </si>
  <si>
    <t xml:space="preserve">Spínač  3558E-A06940 01</t>
  </si>
  <si>
    <t>10.063.920</t>
  </si>
  <si>
    <t xml:space="preserve">Rámeček  3901F-A00942 B</t>
  </si>
  <si>
    <t>10.065.147</t>
  </si>
  <si>
    <t xml:space="preserve">Zásuvka  5518E-A02999 01 IP44</t>
  </si>
  <si>
    <t>10.066.155</t>
  </si>
  <si>
    <t xml:space="preserve">Držák  DZM 7 ŽZ</t>
  </si>
  <si>
    <t>10.068.959</t>
  </si>
  <si>
    <t>Svorka SUB nerez</t>
  </si>
  <si>
    <t>10.070.008</t>
  </si>
  <si>
    <t xml:space="preserve">Rámeček  3901F-A00130 01</t>
  </si>
  <si>
    <t>10.070.014</t>
  </si>
  <si>
    <t xml:space="preserve">Rámeček  3901F-A00150 01</t>
  </si>
  <si>
    <t>10.074.604</t>
  </si>
  <si>
    <t>Příchytka 6526 distanční</t>
  </si>
  <si>
    <t>10.074.905</t>
  </si>
  <si>
    <t>Svorkovnice EPS 1 ekv. s krytem</t>
  </si>
  <si>
    <t>10.076.040</t>
  </si>
  <si>
    <t>Příchytka 6516 distanční</t>
  </si>
  <si>
    <t>10.076.458</t>
  </si>
  <si>
    <t>Svorka ZSA 16 zemnící</t>
  </si>
  <si>
    <t>10.076.733</t>
  </si>
  <si>
    <t xml:space="preserve">Žlab drátěný   50/50 galv. zinek</t>
  </si>
  <si>
    <t>10.079.565</t>
  </si>
  <si>
    <t xml:space="preserve">Dvojzásuvka  nástěnná  230V/16A 5518-2069 B IP44</t>
  </si>
  <si>
    <t>10.079.612</t>
  </si>
  <si>
    <t xml:space="preserve">Dvojzásuvka  5513F-C02357 01</t>
  </si>
  <si>
    <t>10.154.141</t>
  </si>
  <si>
    <t>Trubka oheb.1420 pr.20 320N MONOFL b.</t>
  </si>
  <si>
    <t>10.154.697</t>
  </si>
  <si>
    <t>Trubka oheb.1432 pr.32 320N MONOFLEX b.</t>
  </si>
  <si>
    <t>10.343.785</t>
  </si>
  <si>
    <t>Systém DEHNcontuctor 3,5m 830208</t>
  </si>
  <si>
    <t>10.555.052</t>
  </si>
  <si>
    <t xml:space="preserve">Ovladač  3558E-A86940 01</t>
  </si>
  <si>
    <t>10.563.252</t>
  </si>
  <si>
    <t>Zásuvka 16A/400V 5-pól. IP44 nást.</t>
  </si>
  <si>
    <t>10.608.291</t>
  </si>
  <si>
    <t>Drát uzem. AL pr.8 AlMgSi měkký</t>
  </si>
  <si>
    <t>10.622.927</t>
  </si>
  <si>
    <t xml:space="preserve">Spojka  SZM 1 M2 GZ</t>
  </si>
  <si>
    <t>10.622.931</t>
  </si>
  <si>
    <t xml:space="preserve">Držák  DZM 12 GZ</t>
  </si>
  <si>
    <t>184</t>
  </si>
  <si>
    <t>10.641.502</t>
  </si>
  <si>
    <t xml:space="preserve">Spínač  tahový 25A; 3536N-C03252 11 IP55</t>
  </si>
  <si>
    <t>186</t>
  </si>
  <si>
    <t>10.706.055</t>
  </si>
  <si>
    <t>Šroub ZS 10 S (standard) zemnící</t>
  </si>
  <si>
    <t>188</t>
  </si>
  <si>
    <t>10.838.860</t>
  </si>
  <si>
    <t>Podstavec PB9 betonový</t>
  </si>
  <si>
    <t>190</t>
  </si>
  <si>
    <t>10.838.861</t>
  </si>
  <si>
    <t>Podložka PB9 gumová</t>
  </si>
  <si>
    <t>192</t>
  </si>
  <si>
    <t>10.878.845</t>
  </si>
  <si>
    <t>Svorka SJ 1C nerez</t>
  </si>
  <si>
    <t>194</t>
  </si>
  <si>
    <t>10.882.727</t>
  </si>
  <si>
    <t>Tyč JR 2,0 ALMgSi 18/10t trub. jímací</t>
  </si>
  <si>
    <t>196</t>
  </si>
  <si>
    <t>10051515</t>
  </si>
  <si>
    <t xml:space="preserve">Vrut   konstrukční 8x250 mm</t>
  </si>
  <si>
    <t>198</t>
  </si>
  <si>
    <t>11.004.841</t>
  </si>
  <si>
    <t xml:space="preserve">Skříň  zásuvková,5-pol. 1x32A,1x16A 4p,4x230V jiš.FI 40/4/003,6kA,IP44;C20/3,C16/3,4x B16/1</t>
  </si>
  <si>
    <t>200</t>
  </si>
  <si>
    <t>1121000480</t>
  </si>
  <si>
    <t xml:space="preserve">Svítidlo BRSB, 8x12 LED, 3000 K,  kryt opál PMMA, IP44, prům. 480mm, 900mA /3900lm</t>
  </si>
  <si>
    <t>202</t>
  </si>
  <si>
    <t>147973</t>
  </si>
  <si>
    <t>JBE Z 5519E-A02357 01 ZÁS.1NÁS.CLON.,BEZŠ., BÍLÁ/LED.BÍLÁ</t>
  </si>
  <si>
    <t>204</t>
  </si>
  <si>
    <t>17018</t>
  </si>
  <si>
    <t xml:space="preserve">KV CYKY-J  3 X   1,5  (C)</t>
  </si>
  <si>
    <t>206</t>
  </si>
  <si>
    <t>17096</t>
  </si>
  <si>
    <t xml:space="preserve">KV CYKY-J  5 X   2,5  (C)</t>
  </si>
  <si>
    <t>208</t>
  </si>
  <si>
    <t>17320</t>
  </si>
  <si>
    <t xml:space="preserve">KV CYKY-J  4 X  50  (B)</t>
  </si>
  <si>
    <t>210</t>
  </si>
  <si>
    <t>2733</t>
  </si>
  <si>
    <t>H DRÁT ZEMNICÍ 10 FEZN (0,62KG/M)</t>
  </si>
  <si>
    <t>212</t>
  </si>
  <si>
    <t>34988087</t>
  </si>
  <si>
    <t>JBE Z 5599E-A02357 01 ZÁS.1NÁS.,PŘEP.OCHR.,CLON.,BEZŠ.,BÍLÁ/LED.BÍLÁ</t>
  </si>
  <si>
    <t>214</t>
  </si>
  <si>
    <t>34989286</t>
  </si>
  <si>
    <t>ŠTÍTEK OZNAČENÍ SVODU ZEM TYČ</t>
  </si>
  <si>
    <t>216</t>
  </si>
  <si>
    <t>34999157</t>
  </si>
  <si>
    <t>SVORKA ZKUŠEBNÍ SZC N NEREZ</t>
  </si>
  <si>
    <t>218</t>
  </si>
  <si>
    <t>35998206</t>
  </si>
  <si>
    <t>BEC PÁSKA ZEMNICÍ ZSA 16 NEREZ 0,5M</t>
  </si>
  <si>
    <t>220</t>
  </si>
  <si>
    <t>4015</t>
  </si>
  <si>
    <t>KO KRABICE KPR 68 73X66MM</t>
  </si>
  <si>
    <t>222</t>
  </si>
  <si>
    <t>40992699</t>
  </si>
  <si>
    <t>TREMIS SVORKA OKAPOVÁ SOC N NEREZ</t>
  </si>
  <si>
    <t>224</t>
  </si>
  <si>
    <t>40995663</t>
  </si>
  <si>
    <t>KO TRUBKA TUHÁ 1520 HA 320N 20/17,4MM 3M BÍLÁ</t>
  </si>
  <si>
    <t>226</t>
  </si>
  <si>
    <t>41991561</t>
  </si>
  <si>
    <t>KO PŘÍCHYTKA 5320 HB PRO TR PLAST BÍLÁ</t>
  </si>
  <si>
    <t>228</t>
  </si>
  <si>
    <t>5000100</t>
  </si>
  <si>
    <t xml:space="preserve">LED svítidlo  PL 5000lm,  široký korpus 1200mm, LED 840, korpus PE, opálový PC kryt,  IP65,  zdroj 1400mA</t>
  </si>
  <si>
    <t>230</t>
  </si>
  <si>
    <t>80964436</t>
  </si>
  <si>
    <t>PODPĚRA VEDENÍ PV HVI/CUI 275220</t>
  </si>
  <si>
    <t>232</t>
  </si>
  <si>
    <t>80977770</t>
  </si>
  <si>
    <t>BEC KONEKTOR IDEAL 72B-2,5 STÁČECÍ (TMAVĚ MODRÁ)</t>
  </si>
  <si>
    <t>234</t>
  </si>
  <si>
    <t>80977771</t>
  </si>
  <si>
    <t>BEC KONEKTOR IDEAL 71B-1,5 STÁČECÍ (ŠEDÁ)</t>
  </si>
  <si>
    <t>236</t>
  </si>
  <si>
    <t>80983750</t>
  </si>
  <si>
    <t>ŠTÍTEK OZNAČENÍ SVODU SMĚR</t>
  </si>
  <si>
    <t>238</t>
  </si>
  <si>
    <t>81191668</t>
  </si>
  <si>
    <t>SVÍTIDLO NOUZ. LED FENIX LXE-1803-CC NÁHRADA JE 81798619;8W SE/3hod,IP65</t>
  </si>
  <si>
    <t>240</t>
  </si>
  <si>
    <t>81262594</t>
  </si>
  <si>
    <t>KO KRABICE KP 68 73X42MM</t>
  </si>
  <si>
    <t>242</t>
  </si>
  <si>
    <t>81999506</t>
  </si>
  <si>
    <t>TREMIS ŠTÍTEK OZNAČENÍ SVODU ZEM PÁSKA</t>
  </si>
  <si>
    <t>244</t>
  </si>
  <si>
    <t>87977</t>
  </si>
  <si>
    <t>KO KRABICE 8130 KA + VÍČKO IP54 85X85X40MM ŠEDÁ</t>
  </si>
  <si>
    <t>246</t>
  </si>
  <si>
    <t>891588</t>
  </si>
  <si>
    <t>PODPĚRA VEDENÍ PV1P-55 DO ZDI PLAST (NÁHRADA OBO 5207487)</t>
  </si>
  <si>
    <t>248</t>
  </si>
  <si>
    <t>PP1</t>
  </si>
  <si>
    <t>Přesun dodávek 1,00%</t>
  </si>
  <si>
    <t>250</t>
  </si>
  <si>
    <t>PP2</t>
  </si>
  <si>
    <t>Pomocný materiál - vruty,šrouby,matice,hmoždinky,příchytky,podložky,sádra</t>
  </si>
  <si>
    <t>2027988589</t>
  </si>
  <si>
    <t>M.3</t>
  </si>
  <si>
    <t>Dodávky zařízení (specifikace)</t>
  </si>
  <si>
    <t>00976</t>
  </si>
  <si>
    <t xml:space="preserve">rozváděč RMS  - vyrobit a nacenit přesně dle projektové dokumentace;In=63A/6kA</t>
  </si>
  <si>
    <t>252</t>
  </si>
  <si>
    <t>32624</t>
  </si>
  <si>
    <t xml:space="preserve">REH rozváděč elektroměrový  k zazdění,venkovní ;IP44/20 plastový  150/5 podle výkresové dokumentace,nepřímé měření ČEZ</t>
  </si>
  <si>
    <t>254</t>
  </si>
  <si>
    <t>DP1</t>
  </si>
  <si>
    <t>Doprava dodávek 5,20%</t>
  </si>
  <si>
    <t>256</t>
  </si>
  <si>
    <t>M.4</t>
  </si>
  <si>
    <t>Práce v HZS</t>
  </si>
  <si>
    <t>2101000100</t>
  </si>
  <si>
    <t>provozní a technické zajištění</t>
  </si>
  <si>
    <t>hod.</t>
  </si>
  <si>
    <t>258</t>
  </si>
  <si>
    <t>210100200</t>
  </si>
  <si>
    <t>Úprava rozvaděče-dem. + montáže,úprava instalace</t>
  </si>
  <si>
    <t>260</t>
  </si>
  <si>
    <t>210100210</t>
  </si>
  <si>
    <t>demontáže,úklid pracoviště,příprava zakázky</t>
  </si>
  <si>
    <t>262</t>
  </si>
  <si>
    <t>210100211</t>
  </si>
  <si>
    <t>zednické výpomoci,zdění otvoru,bourání otvoru</t>
  </si>
  <si>
    <t>264</t>
  </si>
  <si>
    <t>210100300</t>
  </si>
  <si>
    <t xml:space="preserve">úprava  rozváděče ,zapojení jistícího prvku</t>
  </si>
  <si>
    <t>266</t>
  </si>
  <si>
    <t>210900155</t>
  </si>
  <si>
    <t>skutečný stav - pasport elektroinstalace</t>
  </si>
  <si>
    <t>268</t>
  </si>
  <si>
    <t>270</t>
  </si>
  <si>
    <t>M.5</t>
  </si>
  <si>
    <t>VEDLEJŠÍ ROZPOČTOVÉ NÁKLADY</t>
  </si>
  <si>
    <t>ZS</t>
  </si>
  <si>
    <t>zařízení staveniště</t>
  </si>
  <si>
    <t>272</t>
  </si>
  <si>
    <t>750 - Vzduchotechnické instalace</t>
  </si>
  <si>
    <t xml:space="preserve">D1 - Zařízení č. 1  - lokální odsávání od svařování</t>
  </si>
  <si>
    <t xml:space="preserve">D2 - Zařízení č. 2  - odsávání výfukových plynů</t>
  </si>
  <si>
    <t xml:space="preserve">D3 - Zařízení č. 3  - odsávání kompresorovny</t>
  </si>
  <si>
    <t>D4 - Zařízení č. 4a - klimatizace dílny CH SL</t>
  </si>
  <si>
    <t>D5 - Zařízení č. 4b - odtah od vysoušecích strojů</t>
  </si>
  <si>
    <t>D6 - Zařízení č. 5 - klimatizace skladu CH SL</t>
  </si>
  <si>
    <t>D7 - Zařízení č. 6 - Ostatní</t>
  </si>
  <si>
    <t>D1</t>
  </si>
  <si>
    <t xml:space="preserve">Zařízení č. 1  - lokální odsávání od svařování</t>
  </si>
  <si>
    <t>1.1</t>
  </si>
  <si>
    <t>Mobilní odsavač od svařování - např. MaxiFil Clean</t>
  </si>
  <si>
    <t>-2092638829</t>
  </si>
  <si>
    <t>D2</t>
  </si>
  <si>
    <t xml:space="preserve">Zařízení č. 2  - odsávání výfukových plynů</t>
  </si>
  <si>
    <t>2.1</t>
  </si>
  <si>
    <t>Odtahový ventilátor radiální vysokotlaký</t>
  </si>
  <si>
    <t>926092133</t>
  </si>
  <si>
    <t>2.2</t>
  </si>
  <si>
    <t>Systém odsávání výfukových plynů s vozidly s výfukem naboku - dole vodorovně</t>
  </si>
  <si>
    <t>-1949151932</t>
  </si>
  <si>
    <t>2.3</t>
  </si>
  <si>
    <t>Systém odsávání výfukových plynů s vozidly se svislými výfuky</t>
  </si>
  <si>
    <t>877831129</t>
  </si>
  <si>
    <t>2.4</t>
  </si>
  <si>
    <t>Motorový spouštěč dálkový, 4,0-6,3A</t>
  </si>
  <si>
    <t>-610683425</t>
  </si>
  <si>
    <t>2.5</t>
  </si>
  <si>
    <t>Externí spínač dálkového motorového spouštěče</t>
  </si>
  <si>
    <t>169243352</t>
  </si>
  <si>
    <t>2.6</t>
  </si>
  <si>
    <t>Propojení prvků VZT</t>
  </si>
  <si>
    <t>1161470860</t>
  </si>
  <si>
    <t>2.7</t>
  </si>
  <si>
    <t>Tlumicí vložka ø160</t>
  </si>
  <si>
    <t>1141736726</t>
  </si>
  <si>
    <t>2.8</t>
  </si>
  <si>
    <t xml:space="preserve">Tlumič hluku  ø250</t>
  </si>
  <si>
    <t>-1344009815</t>
  </si>
  <si>
    <t>2.9</t>
  </si>
  <si>
    <t xml:space="preserve">Výfuková hlavice  ø250</t>
  </si>
  <si>
    <t>-1998055796</t>
  </si>
  <si>
    <t>Pol3</t>
  </si>
  <si>
    <t xml:space="preserve">Spiro potrubí do  ø250</t>
  </si>
  <si>
    <t>bm</t>
  </si>
  <si>
    <t>-565081283</t>
  </si>
  <si>
    <t>Pol4</t>
  </si>
  <si>
    <t xml:space="preserve">Spiro potrubí do  ø200</t>
  </si>
  <si>
    <t>800505059</t>
  </si>
  <si>
    <t>2.11</t>
  </si>
  <si>
    <t xml:space="preserve">Ohebná hadice  ø200</t>
  </si>
  <si>
    <t>-368202194</t>
  </si>
  <si>
    <t>2.12</t>
  </si>
  <si>
    <t>Tepelná izolace tl. 40 mm + Al Folie</t>
  </si>
  <si>
    <t>-1218545645</t>
  </si>
  <si>
    <t>2.13</t>
  </si>
  <si>
    <t>Tepelná izolace tl. 100 mm do tvrdé Al Folie</t>
  </si>
  <si>
    <t>1946968714</t>
  </si>
  <si>
    <t>D3</t>
  </si>
  <si>
    <t xml:space="preserve">Zařízení č. 3  - odsávání kompresorovny</t>
  </si>
  <si>
    <t>3.1</t>
  </si>
  <si>
    <t>Radiální odvodní ventilátor - např. ILT/4-250 IP55 Qo=2100 m3/h; pst= 270 Pa; m~25 kg rozměr potrubí 500x300 včetně pružných spojek (2 ks)</t>
  </si>
  <si>
    <t>699661798</t>
  </si>
  <si>
    <t>3.1a</t>
  </si>
  <si>
    <t>Termostat pro řízení ventilátoru dle teploty</t>
  </si>
  <si>
    <t>-574398082</t>
  </si>
  <si>
    <t>3.1b</t>
  </si>
  <si>
    <t>Regulátor otáček</t>
  </si>
  <si>
    <t>652363931</t>
  </si>
  <si>
    <t>3.2</t>
  </si>
  <si>
    <t>Čtyřhranný tlumič hluku IAA 250 (500x300-1000)</t>
  </si>
  <si>
    <t>-386091792</t>
  </si>
  <si>
    <t>3.3</t>
  </si>
  <si>
    <t>Regulační klapka - ruční, 500x300</t>
  </si>
  <si>
    <t>-540486609</t>
  </si>
  <si>
    <t>3.4</t>
  </si>
  <si>
    <t>Zpětná klapka 500x300</t>
  </si>
  <si>
    <t>1826140800</t>
  </si>
  <si>
    <t>3.5</t>
  </si>
  <si>
    <t>Protidešťová žaluzie, 500x300; vč. Síta</t>
  </si>
  <si>
    <t>1173722476</t>
  </si>
  <si>
    <t>3.6</t>
  </si>
  <si>
    <t>Pletivová mřížka, 500x300</t>
  </si>
  <si>
    <t>913565982</t>
  </si>
  <si>
    <t>3.7</t>
  </si>
  <si>
    <t>Vyústka do 4-hranného potrubí 1000x400</t>
  </si>
  <si>
    <t>-1586476238</t>
  </si>
  <si>
    <t>3.8</t>
  </si>
  <si>
    <t>Filtr 600x300</t>
  </si>
  <si>
    <t>316113452</t>
  </si>
  <si>
    <t>3.9</t>
  </si>
  <si>
    <t>Výfukový kus 500x300</t>
  </si>
  <si>
    <t>-1116457786</t>
  </si>
  <si>
    <t>3.10</t>
  </si>
  <si>
    <t>Čtyřhranné potrubí 500x300; vč. tvarovek</t>
  </si>
  <si>
    <t>-1673547335</t>
  </si>
  <si>
    <t>3.11</t>
  </si>
  <si>
    <t>583536610</t>
  </si>
  <si>
    <t>3.12</t>
  </si>
  <si>
    <t>237418811</t>
  </si>
  <si>
    <t>D4</t>
  </si>
  <si>
    <t>Zařízení č. 4a - klimatizace dílny CH SL</t>
  </si>
  <si>
    <t>4.1</t>
  </si>
  <si>
    <t>Venkovní kondenzační jednotka (např. RAV-GM401 ATP-E) Qch=3,6 kW, Qt=4 kW; Pel=1,13 kW/230 V; účinnost EER 3,19; sezonní účinnost SCOP 4,22; provozní rozsah venkovních teplot při chlazení -15/+46°C; při topení -15/+15°C; chladivo R32 rozměry VxŠxH=550×780</t>
  </si>
  <si>
    <t>1154136770</t>
  </si>
  <si>
    <t>4.1a</t>
  </si>
  <si>
    <t>Výhřev kondenzátu venkovní jednotky</t>
  </si>
  <si>
    <t>-688349048</t>
  </si>
  <si>
    <t>4.2</t>
  </si>
  <si>
    <t>Vnitřní nástěnná jednotka, Qch=3,6 kW, Qt=4 kW; (např. Toshiba RAV RM401KRTP-E), infraovládání</t>
  </si>
  <si>
    <t>434114717</t>
  </si>
  <si>
    <t>4.3</t>
  </si>
  <si>
    <t>čerpadlo kondenzátu (v příp. nedostatečného spádu)</t>
  </si>
  <si>
    <t>1343090312</t>
  </si>
  <si>
    <t>4.4</t>
  </si>
  <si>
    <t>Předizolované Cu potrubí, dvoutrubka, včetně komunikačního kabelu a příslušenství</t>
  </si>
  <si>
    <t>1697878650</t>
  </si>
  <si>
    <t>4.5</t>
  </si>
  <si>
    <t>Chladivo R32, doplnění do systému (0,9 kg)</t>
  </si>
  <si>
    <t>-241065052</t>
  </si>
  <si>
    <t>4.6</t>
  </si>
  <si>
    <t>Žlaby pro uložení Cu potrubí ve venkovním prostředí 120x60 (např. Mars)</t>
  </si>
  <si>
    <t>-450260445</t>
  </si>
  <si>
    <t>D5</t>
  </si>
  <si>
    <t>Zařízení č. 4b - odtah od vysoušecích strojů</t>
  </si>
  <si>
    <t>4.7</t>
  </si>
  <si>
    <t>Ventilátor do kruhového potrubí 1000/250</t>
  </si>
  <si>
    <t>-1054901551</t>
  </si>
  <si>
    <t>4.7a</t>
  </si>
  <si>
    <t>regulátor otáček</t>
  </si>
  <si>
    <t>1613476334</t>
  </si>
  <si>
    <t>4.8</t>
  </si>
  <si>
    <t>Tlumič hluku ø250</t>
  </si>
  <si>
    <t>-225421766</t>
  </si>
  <si>
    <t>4.9</t>
  </si>
  <si>
    <t>Zpětná klapka ø250</t>
  </si>
  <si>
    <t>-911323620</t>
  </si>
  <si>
    <t>4.10</t>
  </si>
  <si>
    <t>Protidešťová žaluzie ø250</t>
  </si>
  <si>
    <t>-1092158285</t>
  </si>
  <si>
    <t>4.11</t>
  </si>
  <si>
    <t>Vyústka do kruhového potrubí 75x425, Regulace R1</t>
  </si>
  <si>
    <t>171487729</t>
  </si>
  <si>
    <t>4.12</t>
  </si>
  <si>
    <t>Stěnová mřížka 600x300</t>
  </si>
  <si>
    <t>-1648390453</t>
  </si>
  <si>
    <t>Pol5</t>
  </si>
  <si>
    <t>Spiro potrubí do ø250 včetně tvarovek</t>
  </si>
  <si>
    <t>-2121458032</t>
  </si>
  <si>
    <t>Pol6</t>
  </si>
  <si>
    <t>Spiro potrubí do ø160 včetně tvarovek</t>
  </si>
  <si>
    <t>1705115645</t>
  </si>
  <si>
    <t>4.14</t>
  </si>
  <si>
    <t>-1493211640</t>
  </si>
  <si>
    <t>D6</t>
  </si>
  <si>
    <t>Zařízení č. 5 - klimatizace skladu CH SL</t>
  </si>
  <si>
    <t>5.1</t>
  </si>
  <si>
    <t>Venkovní kondenzační jednotka (např. RAV-GM301 ATP-E) Qch=2,5 kW, Qt=3,4 kW; Pel=0,89 kW/230 V; účinnost EER 4,10; sezonní účinnost SCOP 4,10; provozní rozsah venkovních teplot při chlazení -15/+46°C; při topení -15/+15°C; chladivo R32 rozměry VxŠxH=550×7</t>
  </si>
  <si>
    <t>686948226</t>
  </si>
  <si>
    <t>5.1a</t>
  </si>
  <si>
    <t>-1064444172</t>
  </si>
  <si>
    <t>5.2</t>
  </si>
  <si>
    <t>Vnitřní nástěnná jednotka, Qch=2,5 kW, Qt=3,4 kW; (např. Toshiba RAV RM301KRTP-E), infraovládání</t>
  </si>
  <si>
    <t>-1681126400</t>
  </si>
  <si>
    <t>5.3</t>
  </si>
  <si>
    <t>1693105771</t>
  </si>
  <si>
    <t>5.4</t>
  </si>
  <si>
    <t>1073234794</t>
  </si>
  <si>
    <t>5.5</t>
  </si>
  <si>
    <t>Chladivo R32, doplnění do systému (0,6 kg)</t>
  </si>
  <si>
    <t>-718248577</t>
  </si>
  <si>
    <t>5.6</t>
  </si>
  <si>
    <t>1942187589</t>
  </si>
  <si>
    <t>D7</t>
  </si>
  <si>
    <t>Zařízení č. 6 - Ostatní</t>
  </si>
  <si>
    <t>6.2</t>
  </si>
  <si>
    <t>Montážní práce</t>
  </si>
  <si>
    <t>428032769</t>
  </si>
  <si>
    <t>6.3</t>
  </si>
  <si>
    <t>Montážní a spojovací materiál</t>
  </si>
  <si>
    <t>-463926720</t>
  </si>
  <si>
    <t>6.4</t>
  </si>
  <si>
    <t>Zaregulování, seřízení</t>
  </si>
  <si>
    <t>-261408462</t>
  </si>
  <si>
    <t>6.5</t>
  </si>
  <si>
    <t>Přesun materiálu a osob</t>
  </si>
  <si>
    <t>528905260</t>
  </si>
  <si>
    <t>6.6</t>
  </si>
  <si>
    <t>Kompletační a koordinační činnost</t>
  </si>
  <si>
    <t>-1171382740</t>
  </si>
  <si>
    <t>6.7</t>
  </si>
  <si>
    <t>Drobné stavební přípomoci</t>
  </si>
  <si>
    <t>1843197565</t>
  </si>
  <si>
    <t>6.8</t>
  </si>
  <si>
    <t>Předávací protokoly, skutečný stav</t>
  </si>
  <si>
    <t>287407117</t>
  </si>
  <si>
    <t>6.9</t>
  </si>
  <si>
    <t>Doprava</t>
  </si>
  <si>
    <t>1094025164</t>
  </si>
  <si>
    <t>751 - Rozvody stlačeného vzduchu</t>
  </si>
  <si>
    <t>D3 - Potrubí a příslušenství</t>
  </si>
  <si>
    <t>D4 - HZS</t>
  </si>
  <si>
    <t>D5 - Ostatní náklady</t>
  </si>
  <si>
    <t>Potrubí a příslušenství</t>
  </si>
  <si>
    <t>Pol7</t>
  </si>
  <si>
    <t>Trubka měděná 28×1 mm × 5 m, tvrdá</t>
  </si>
  <si>
    <t>-1972385755</t>
  </si>
  <si>
    <t>Pol8</t>
  </si>
  <si>
    <t>Pájecí tvarovky D28 - T-kus, nátrubky, přechodky, kolena</t>
  </si>
  <si>
    <t>1106328013</t>
  </si>
  <si>
    <t>Pol9</t>
  </si>
  <si>
    <t>Kulový kohout Giacomini R250D 1"</t>
  </si>
  <si>
    <t>-2085419910</t>
  </si>
  <si>
    <t>Pol10</t>
  </si>
  <si>
    <t>Tlaková hadice DN20 PN25/1,5 m, koncovky s točivou maticí</t>
  </si>
  <si>
    <t>-1869245184</t>
  </si>
  <si>
    <t>Pol11</t>
  </si>
  <si>
    <t>Šroubení přímé 1" mosaz</t>
  </si>
  <si>
    <t>1662629889</t>
  </si>
  <si>
    <t>Pol12</t>
  </si>
  <si>
    <t xml:space="preserve">Objimka  s gumou  3/4" 25-30mm</t>
  </si>
  <si>
    <t>-1029150628</t>
  </si>
  <si>
    <t>Pol13</t>
  </si>
  <si>
    <t>Montážní materiál</t>
  </si>
  <si>
    <t>-1247200450</t>
  </si>
  <si>
    <t>Pol14</t>
  </si>
  <si>
    <t>Montáž</t>
  </si>
  <si>
    <t>-486711415</t>
  </si>
  <si>
    <t>Pol15</t>
  </si>
  <si>
    <t>Stavební výpomoci - průrazy pro potrubí, ucpávky</t>
  </si>
  <si>
    <t>-769014648</t>
  </si>
  <si>
    <t>Ostatní náklady</t>
  </si>
  <si>
    <t>Pol16</t>
  </si>
  <si>
    <t>Realizační projekt</t>
  </si>
  <si>
    <t>890105983</t>
  </si>
  <si>
    <t>Pol17</t>
  </si>
  <si>
    <t>Technická příprava a koordinace</t>
  </si>
  <si>
    <t>1847189397</t>
  </si>
  <si>
    <t>Pol18</t>
  </si>
  <si>
    <t>Revize a taková zkouška potrubí</t>
  </si>
  <si>
    <t>730421178</t>
  </si>
  <si>
    <t>Pol19</t>
  </si>
  <si>
    <t>Dodavatelská dokumentace</t>
  </si>
  <si>
    <t>-1501365171</t>
  </si>
  <si>
    <t>Pol20</t>
  </si>
  <si>
    <t>-647937276</t>
  </si>
  <si>
    <t>OVN - Ostatní a vedlejší náklady</t>
  </si>
  <si>
    <t>VRN - Vedlejší rozpočtové náklady</t>
  </si>
  <si>
    <t>VRN</t>
  </si>
  <si>
    <t>Vedlejší rozpočtové náklady</t>
  </si>
  <si>
    <t>013203000</t>
  </si>
  <si>
    <t>Dokumentace stavby bez rozlišení</t>
  </si>
  <si>
    <t>Soubor</t>
  </si>
  <si>
    <t>1024</t>
  </si>
  <si>
    <t>1080102887</t>
  </si>
  <si>
    <t>020001000</t>
  </si>
  <si>
    <t>Příprava staveniště</t>
  </si>
  <si>
    <t>-546127520</t>
  </si>
  <si>
    <t>030001000</t>
  </si>
  <si>
    <t>Zařízení staveniště</t>
  </si>
  <si>
    <t>457099596</t>
  </si>
  <si>
    <t>032002000</t>
  </si>
  <si>
    <t>Vybavení staveniště</t>
  </si>
  <si>
    <t>319172423</t>
  </si>
  <si>
    <t>039002000</t>
  </si>
  <si>
    <t>Zrušení zařízení staveniště</t>
  </si>
  <si>
    <t>-1037998324</t>
  </si>
  <si>
    <t>043002000</t>
  </si>
  <si>
    <t>Zkoušky, revize a ostatní měření</t>
  </si>
  <si>
    <t>-1392799966</t>
  </si>
  <si>
    <t>045002000</t>
  </si>
  <si>
    <t>-1920862433</t>
  </si>
  <si>
    <t>071002000</t>
  </si>
  <si>
    <t>Provoz investora, třetích osob</t>
  </si>
  <si>
    <t>-1010837931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</si>
</sst>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3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662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Přístavba požární zbrojnice, ulice Partyzánů, Krnov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Krnov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Krnov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TPROJEKT AED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ROUND(SUM(AG95:AG104),2)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ROUND(SUM(AS95:AS104),2)</f>
        <v>0</v>
      </c>
      <c r="AT94" s="114">
        <f>ROUND(SUM(AV94:AW94),2)</f>
        <v>0</v>
      </c>
      <c r="AU94" s="115">
        <f>ROUND(SUM(AU95:AU104),5)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ROUND(SUM(AZ95:AZ104),2)</f>
        <v>0</v>
      </c>
      <c r="BA94" s="114">
        <f>ROUND(SUM(BA95:BA104),2)</f>
        <v>0</v>
      </c>
      <c r="BB94" s="114">
        <f>ROUND(SUM(BB95:BB104),2)</f>
        <v>0</v>
      </c>
      <c r="BC94" s="114">
        <f>ROUND(SUM(BC95:BC104),2)</f>
        <v>0</v>
      </c>
      <c r="BD94" s="116">
        <f>ROUND(SUM(BD95:BD104),2)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Příprava území'!J30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01 - Příprava území'!P120</f>
        <v>0</v>
      </c>
      <c r="AV95" s="128">
        <f>'SO 01 - Příprava území'!J33</f>
        <v>0</v>
      </c>
      <c r="AW95" s="128">
        <f>'SO 01 - Příprava území'!J34</f>
        <v>0</v>
      </c>
      <c r="AX95" s="128">
        <f>'SO 01 - Příprava území'!J35</f>
        <v>0</v>
      </c>
      <c r="AY95" s="128">
        <f>'SO 01 - Příprava území'!J36</f>
        <v>0</v>
      </c>
      <c r="AZ95" s="128">
        <f>'SO 01 - Příprava území'!F33</f>
        <v>0</v>
      </c>
      <c r="BA95" s="128">
        <f>'SO 01 - Příprava území'!F34</f>
        <v>0</v>
      </c>
      <c r="BB95" s="128">
        <f>'SO 01 - Příprava území'!F35</f>
        <v>0</v>
      </c>
      <c r="BC95" s="128">
        <f>'SO 01 - Příprava území'!F36</f>
        <v>0</v>
      </c>
      <c r="BD95" s="130">
        <f>'SO 01 - Příprava území'!F37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Příztavba PZ'!J30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02 - Příztavba PZ'!P142</f>
        <v>0</v>
      </c>
      <c r="AV96" s="128">
        <f>'SO 02 - Příztavba PZ'!J33</f>
        <v>0</v>
      </c>
      <c r="AW96" s="128">
        <f>'SO 02 - Příztavba PZ'!J34</f>
        <v>0</v>
      </c>
      <c r="AX96" s="128">
        <f>'SO 02 - Příztavba PZ'!J35</f>
        <v>0</v>
      </c>
      <c r="AY96" s="128">
        <f>'SO 02 - Příztavba PZ'!J36</f>
        <v>0</v>
      </c>
      <c r="AZ96" s="128">
        <f>'SO 02 - Příztavba PZ'!F33</f>
        <v>0</v>
      </c>
      <c r="BA96" s="128">
        <f>'SO 02 - Příztavba PZ'!F34</f>
        <v>0</v>
      </c>
      <c r="BB96" s="128">
        <f>'SO 02 - Příztavba PZ'!F35</f>
        <v>0</v>
      </c>
      <c r="BC96" s="128">
        <f>'SO 02 - Příztavba PZ'!F36</f>
        <v>0</v>
      </c>
      <c r="BD96" s="130">
        <f>'SO 02 - Příztavba PZ'!F37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Zpevněné plochy'!J30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03 - Zpevněné plochy'!P121</f>
        <v>0</v>
      </c>
      <c r="AV97" s="128">
        <f>'SO 03 - Zpevněné plochy'!J33</f>
        <v>0</v>
      </c>
      <c r="AW97" s="128">
        <f>'SO 03 - Zpevněné plochy'!J34</f>
        <v>0</v>
      </c>
      <c r="AX97" s="128">
        <f>'SO 03 - Zpevněné plochy'!J35</f>
        <v>0</v>
      </c>
      <c r="AY97" s="128">
        <f>'SO 03 - Zpevněné plochy'!J36</f>
        <v>0</v>
      </c>
      <c r="AZ97" s="128">
        <f>'SO 03 - Zpevněné plochy'!F33</f>
        <v>0</v>
      </c>
      <c r="BA97" s="128">
        <f>'SO 03 - Zpevněné plochy'!F34</f>
        <v>0</v>
      </c>
      <c r="BB97" s="128">
        <f>'SO 03 - Zpevněné plochy'!F35</f>
        <v>0</v>
      </c>
      <c r="BC97" s="128">
        <f>'SO 03 - Zpevněné plochy'!F36</f>
        <v>0</v>
      </c>
      <c r="BD97" s="130">
        <f>'SO 03 - Zpevněné plochy'!F37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'720 - Plynovod'!J30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'720 - Plynovod'!P116</f>
        <v>0</v>
      </c>
      <c r="AV98" s="128">
        <f>'720 - Plynovod'!J33</f>
        <v>0</v>
      </c>
      <c r="AW98" s="128">
        <f>'720 - Plynovod'!J34</f>
        <v>0</v>
      </c>
      <c r="AX98" s="128">
        <f>'720 - Plynovod'!J35</f>
        <v>0</v>
      </c>
      <c r="AY98" s="128">
        <f>'720 - Plynovod'!J36</f>
        <v>0</v>
      </c>
      <c r="AZ98" s="128">
        <f>'720 - Plynovod'!F33</f>
        <v>0</v>
      </c>
      <c r="BA98" s="128">
        <f>'720 - Plynovod'!F34</f>
        <v>0</v>
      </c>
      <c r="BB98" s="128">
        <f>'720 - Plynovod'!F35</f>
        <v>0</v>
      </c>
      <c r="BC98" s="128">
        <f>'720 - Plynovod'!F36</f>
        <v>0</v>
      </c>
      <c r="BD98" s="130">
        <f>'720 - Plynovod'!F37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'721 - Zdravotechnika'!J30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'721 - Zdravotechnika'!P125</f>
        <v>0</v>
      </c>
      <c r="AV99" s="128">
        <f>'721 - Zdravotechnika'!J33</f>
        <v>0</v>
      </c>
      <c r="AW99" s="128">
        <f>'721 - Zdravotechnika'!J34</f>
        <v>0</v>
      </c>
      <c r="AX99" s="128">
        <f>'721 - Zdravotechnika'!J35</f>
        <v>0</v>
      </c>
      <c r="AY99" s="128">
        <f>'721 - Zdravotechnika'!J36</f>
        <v>0</v>
      </c>
      <c r="AZ99" s="128">
        <f>'721 - Zdravotechnika'!F33</f>
        <v>0</v>
      </c>
      <c r="BA99" s="128">
        <f>'721 - Zdravotechnika'!F34</f>
        <v>0</v>
      </c>
      <c r="BB99" s="128">
        <f>'721 - Zdravotechnika'!F35</f>
        <v>0</v>
      </c>
      <c r="BC99" s="128">
        <f>'721 - Zdravotechnika'!F36</f>
        <v>0</v>
      </c>
      <c r="BD99" s="130">
        <f>'721 - Zdravotechnika'!F37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'730 - Zařízení pro vytápě...'!J30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'730 - Zařízení pro vytápě...'!P126</f>
        <v>0</v>
      </c>
      <c r="AV100" s="128">
        <f>'730 - Zařízení pro vytápě...'!J33</f>
        <v>0</v>
      </c>
      <c r="AW100" s="128">
        <f>'730 - Zařízení pro vytápě...'!J34</f>
        <v>0</v>
      </c>
      <c r="AX100" s="128">
        <f>'730 - Zařízení pro vytápě...'!J35</f>
        <v>0</v>
      </c>
      <c r="AY100" s="128">
        <f>'730 - Zařízení pro vytápě...'!J36</f>
        <v>0</v>
      </c>
      <c r="AZ100" s="128">
        <f>'730 - Zařízení pro vytápě...'!F33</f>
        <v>0</v>
      </c>
      <c r="BA100" s="128">
        <f>'730 - Zařízení pro vytápě...'!F34</f>
        <v>0</v>
      </c>
      <c r="BB100" s="128">
        <f>'730 - Zařízení pro vytápě...'!F35</f>
        <v>0</v>
      </c>
      <c r="BC100" s="128">
        <f>'730 - Zařízení pro vytápě...'!F36</f>
        <v>0</v>
      </c>
      <c r="BD100" s="130">
        <f>'730 - Zařízení pro vytápě...'!F37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'740 - Elektroinstalace'!J30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'740 - Elektroinstalace'!P121</f>
        <v>0</v>
      </c>
      <c r="AV101" s="128">
        <f>'740 - Elektroinstalace'!J33</f>
        <v>0</v>
      </c>
      <c r="AW101" s="128">
        <f>'740 - Elektroinstalace'!J34</f>
        <v>0</v>
      </c>
      <c r="AX101" s="128">
        <f>'740 - Elektroinstalace'!J35</f>
        <v>0</v>
      </c>
      <c r="AY101" s="128">
        <f>'740 - Elektroinstalace'!J36</f>
        <v>0</v>
      </c>
      <c r="AZ101" s="128">
        <f>'740 - Elektroinstalace'!F33</f>
        <v>0</v>
      </c>
      <c r="BA101" s="128">
        <f>'740 - Elektroinstalace'!F34</f>
        <v>0</v>
      </c>
      <c r="BB101" s="128">
        <f>'740 - Elektroinstalace'!F35</f>
        <v>0</v>
      </c>
      <c r="BC101" s="128">
        <f>'740 - Elektroinstalace'!F36</f>
        <v>0</v>
      </c>
      <c r="BD101" s="130">
        <f>'740 - Elektroinstalace'!F37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'750 - Vzduchotechnické in...'!J30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'750 - Vzduchotechnické in...'!P123</f>
        <v>0</v>
      </c>
      <c r="AV102" s="128">
        <f>'750 - Vzduchotechnické in...'!J33</f>
        <v>0</v>
      </c>
      <c r="AW102" s="128">
        <f>'750 - Vzduchotechnické in...'!J34</f>
        <v>0</v>
      </c>
      <c r="AX102" s="128">
        <f>'750 - Vzduchotechnické in...'!J35</f>
        <v>0</v>
      </c>
      <c r="AY102" s="128">
        <f>'750 - Vzduchotechnické in...'!J36</f>
        <v>0</v>
      </c>
      <c r="AZ102" s="128">
        <f>'750 - Vzduchotechnické in...'!F33</f>
        <v>0</v>
      </c>
      <c r="BA102" s="128">
        <f>'750 - Vzduchotechnické in...'!F34</f>
        <v>0</v>
      </c>
      <c r="BB102" s="128">
        <f>'750 - Vzduchotechnické in...'!F35</f>
        <v>0</v>
      </c>
      <c r="BC102" s="128">
        <f>'750 - Vzduchotechnické in...'!F36</f>
        <v>0</v>
      </c>
      <c r="BD102" s="130">
        <f>'750 - Vzduchotechnické in...'!F37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119" t="s">
        <v>82</v>
      </c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'751 - Rozvody stlačeného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85</v>
      </c>
      <c r="AR103" s="126"/>
      <c r="AS103" s="127">
        <v>0</v>
      </c>
      <c r="AT103" s="128">
        <f>ROUND(SUM(AV103:AW103),2)</f>
        <v>0</v>
      </c>
      <c r="AU103" s="129">
        <f>'751 - Rozvody stlačeného ...'!P119</f>
        <v>0</v>
      </c>
      <c r="AV103" s="128">
        <f>'751 - Rozvody stlačeného ...'!J33</f>
        <v>0</v>
      </c>
      <c r="AW103" s="128">
        <f>'751 - Rozvody stlačeného ...'!J34</f>
        <v>0</v>
      </c>
      <c r="AX103" s="128">
        <f>'751 - Rozvody stlačeného ...'!J35</f>
        <v>0</v>
      </c>
      <c r="AY103" s="128">
        <f>'751 - Rozvody stlačeného ...'!J36</f>
        <v>0</v>
      </c>
      <c r="AZ103" s="128">
        <f>'751 - Rozvody stlačeného ...'!F33</f>
        <v>0</v>
      </c>
      <c r="BA103" s="128">
        <f>'751 - Rozvody stlačeného ...'!F34</f>
        <v>0</v>
      </c>
      <c r="BB103" s="128">
        <f>'751 - Rozvody stlačeného ...'!F35</f>
        <v>0</v>
      </c>
      <c r="BC103" s="128">
        <f>'751 - Rozvody stlačeného ...'!F36</f>
        <v>0</v>
      </c>
      <c r="BD103" s="130">
        <f>'751 - Rozvody stlačeného ...'!F37</f>
        <v>0</v>
      </c>
      <c r="BE103" s="7"/>
      <c r="BT103" s="131" t="s">
        <v>86</v>
      </c>
      <c r="BV103" s="131" t="s">
        <v>80</v>
      </c>
      <c r="BW103" s="131" t="s">
        <v>112</v>
      </c>
      <c r="BX103" s="131" t="s">
        <v>5</v>
      </c>
      <c r="CL103" s="131" t="s">
        <v>1</v>
      </c>
      <c r="CM103" s="131" t="s">
        <v>88</v>
      </c>
    </row>
    <row r="104" s="7" customFormat="1" ht="16.5" customHeight="1">
      <c r="A104" s="119" t="s">
        <v>82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'OVN - Ostatní a vedlejší 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85</v>
      </c>
      <c r="AR104" s="126"/>
      <c r="AS104" s="132">
        <v>0</v>
      </c>
      <c r="AT104" s="133">
        <f>ROUND(SUM(AV104:AW104),2)</f>
        <v>0</v>
      </c>
      <c r="AU104" s="134">
        <f>'OVN - Ostatní a vedlejší ...'!P117</f>
        <v>0</v>
      </c>
      <c r="AV104" s="133">
        <f>'OVN - Ostatní a vedlejší ...'!J33</f>
        <v>0</v>
      </c>
      <c r="AW104" s="133">
        <f>'OVN - Ostatní a vedlejší ...'!J34</f>
        <v>0</v>
      </c>
      <c r="AX104" s="133">
        <f>'OVN - Ostatní a vedlejší ...'!J35</f>
        <v>0</v>
      </c>
      <c r="AY104" s="133">
        <f>'OVN - Ostatní a vedlejší ...'!J36</f>
        <v>0</v>
      </c>
      <c r="AZ104" s="133">
        <f>'OVN - Ostatní a vedlejší ...'!F33</f>
        <v>0</v>
      </c>
      <c r="BA104" s="133">
        <f>'OVN - Ostatní a vedlejší ...'!F34</f>
        <v>0</v>
      </c>
      <c r="BB104" s="133">
        <f>'OVN - Ostatní a vedlejší ...'!F35</f>
        <v>0</v>
      </c>
      <c r="BC104" s="133">
        <f>'OVN - Ostatní a vedlejší ...'!F36</f>
        <v>0</v>
      </c>
      <c r="BD104" s="135">
        <f>'OVN - Ostatní a vedlejší ...'!F37</f>
        <v>0</v>
      </c>
      <c r="BE104" s="7"/>
      <c r="BT104" s="131" t="s">
        <v>86</v>
      </c>
      <c r="BV104" s="131" t="s">
        <v>80</v>
      </c>
      <c r="BW104" s="131" t="s">
        <v>115</v>
      </c>
      <c r="BX104" s="131" t="s">
        <v>5</v>
      </c>
      <c r="CL104" s="131" t="s">
        <v>1</v>
      </c>
      <c r="CM104" s="131" t="s">
        <v>88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3zkIPMzVCjaZJLrLkXTT4ggc0PRWdLvhutY2fNbPOIfbIoW0Yw5yG3xoavbW0e11zasQ1phHpQgiegTNXdNY9g==" hashValue="dHmtccJ23cEZbuodiPJLBbck4+l68QDsnnCNr3OxdzFisAfSg+yNEaEJ8yqFqhnVRjS41dkuSuNbXh1BUOrKIQ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SO 01 - Příprava území'!C2" display="/"/>
    <hyperlink ref="A96" location="'SO 02 - Příztavba PZ'!C2" display="/"/>
    <hyperlink ref="A97" location="'SO 03 - Zpevněné plochy'!C2" display="/"/>
    <hyperlink ref="A98" location="'720 - Plynovod'!C2" display="/"/>
    <hyperlink ref="A99" location="'721 - Zdravotechnika'!C2" display="/"/>
    <hyperlink ref="A100" location="'730 - Zařízení pro vytápě...'!C2" display="/"/>
    <hyperlink ref="A101" location="'740 - Elektroinstalace'!C2" display="/"/>
    <hyperlink ref="A102" location="'750 - Vzduchotechnické in...'!C2" display="/"/>
    <hyperlink ref="A103" location="'751 - Rozvody stlačeného ...'!C2" display="/"/>
    <hyperlink ref="A104" location="'OV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ROUND((SUM(BE119:BE136)),  2)</f>
        <v>0</v>
      </c>
      <c r="G33" s="38"/>
      <c r="H33" s="38"/>
      <c r="I33" s="155">
        <v>0.20999999999999999</v>
      </c>
      <c r="J33" s="154">
        <f>ROUND(((SUM(BE119:BE136))*I33),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ROUND((SUM(BF119:BF136)),  2)</f>
        <v>0</v>
      </c>
      <c r="G34" s="38"/>
      <c r="H34" s="38"/>
      <c r="I34" s="155">
        <v>0.14999999999999999</v>
      </c>
      <c r="J34" s="154">
        <f>ROUND(((SUM(BF119:BF136))*I34),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ROUND((SUM(BH119:BH136)),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751 - Rozvody stlačeného vzduchu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2101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2102</v>
      </c>
      <c r="E98" s="182"/>
      <c r="F98" s="182"/>
      <c r="G98" s="182"/>
      <c r="H98" s="182"/>
      <c r="I98" s="182"/>
      <c r="J98" s="183">
        <f>J129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2103</v>
      </c>
      <c r="E99" s="182"/>
      <c r="F99" s="182"/>
      <c r="G99" s="182"/>
      <c r="H99" s="182"/>
      <c r="I99" s="182"/>
      <c r="J99" s="183">
        <f>J131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Přístavba požární zbrojnice, ulice Partyzánů, Krnov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751 - Rozvody stlačeného vzduchu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31. 1. 2020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Město Krnov</v>
      </c>
      <c r="G115" s="40"/>
      <c r="H115" s="40"/>
      <c r="I115" s="32" t="s">
        <v>30</v>
      </c>
      <c r="J115" s="36" t="str">
        <f>E21</f>
        <v>TPROJEKT AED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129</v>
      </c>
      <c r="D118" s="194" t="s">
        <v>63</v>
      </c>
      <c r="E118" s="194" t="s">
        <v>59</v>
      </c>
      <c r="F118" s="194" t="s">
        <v>60</v>
      </c>
      <c r="G118" s="194" t="s">
        <v>130</v>
      </c>
      <c r="H118" s="194" t="s">
        <v>131</v>
      </c>
      <c r="I118" s="194" t="s">
        <v>132</v>
      </c>
      <c r="J118" s="194" t="s">
        <v>121</v>
      </c>
      <c r="K118" s="195" t="s">
        <v>133</v>
      </c>
      <c r="L118" s="196"/>
      <c r="M118" s="100" t="s">
        <v>1</v>
      </c>
      <c r="N118" s="101" t="s">
        <v>42</v>
      </c>
      <c r="O118" s="101" t="s">
        <v>134</v>
      </c>
      <c r="P118" s="101" t="s">
        <v>135</v>
      </c>
      <c r="Q118" s="101" t="s">
        <v>136</v>
      </c>
      <c r="R118" s="101" t="s">
        <v>137</v>
      </c>
      <c r="S118" s="101" t="s">
        <v>138</v>
      </c>
      <c r="T118" s="102" t="s">
        <v>139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140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P120+P129+P131</f>
        <v>0</v>
      </c>
      <c r="Q119" s="104"/>
      <c r="R119" s="199">
        <f>R120+R129+R131</f>
        <v>0</v>
      </c>
      <c r="S119" s="104"/>
      <c r="T119" s="200">
        <f>T120+T129+T131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123</v>
      </c>
      <c r="BK119" s="201">
        <f>BK120+BK129+BK131</f>
        <v>0</v>
      </c>
    </row>
    <row r="120" s="12" customFormat="1" ht="25.92" customHeight="1">
      <c r="A120" s="12"/>
      <c r="B120" s="202"/>
      <c r="C120" s="203"/>
      <c r="D120" s="204" t="s">
        <v>77</v>
      </c>
      <c r="E120" s="205" t="s">
        <v>1959</v>
      </c>
      <c r="F120" s="205" t="s">
        <v>2104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SUM(P121:P128)</f>
        <v>0</v>
      </c>
      <c r="Q120" s="210"/>
      <c r="R120" s="211">
        <f>SUM(R121:R128)</f>
        <v>0</v>
      </c>
      <c r="S120" s="210"/>
      <c r="T120" s="212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86</v>
      </c>
      <c r="AT120" s="214" t="s">
        <v>77</v>
      </c>
      <c r="AU120" s="214" t="s">
        <v>78</v>
      </c>
      <c r="AY120" s="213" t="s">
        <v>143</v>
      </c>
      <c r="BK120" s="215">
        <f>SUM(BK121:BK128)</f>
        <v>0</v>
      </c>
    </row>
    <row r="121" s="2" customFormat="1" ht="16.5" customHeight="1">
      <c r="A121" s="38"/>
      <c r="B121" s="39"/>
      <c r="C121" s="218" t="s">
        <v>86</v>
      </c>
      <c r="D121" s="218" t="s">
        <v>145</v>
      </c>
      <c r="E121" s="219" t="s">
        <v>2105</v>
      </c>
      <c r="F121" s="220" t="s">
        <v>2106</v>
      </c>
      <c r="G121" s="221" t="s">
        <v>1176</v>
      </c>
      <c r="H121" s="222">
        <v>6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150</v>
      </c>
      <c r="AT121" s="229" t="s">
        <v>145</v>
      </c>
      <c r="AU121" s="229" t="s">
        <v>86</v>
      </c>
      <c r="AY121" s="17" t="s">
        <v>143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150</v>
      </c>
      <c r="BM121" s="229" t="s">
        <v>2107</v>
      </c>
    </row>
    <row r="122" s="2" customFormat="1" ht="24.15" customHeight="1">
      <c r="A122" s="38"/>
      <c r="B122" s="39"/>
      <c r="C122" s="218" t="s">
        <v>88</v>
      </c>
      <c r="D122" s="218" t="s">
        <v>145</v>
      </c>
      <c r="E122" s="219" t="s">
        <v>2108</v>
      </c>
      <c r="F122" s="220" t="s">
        <v>2109</v>
      </c>
      <c r="G122" s="221" t="s">
        <v>1563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150</v>
      </c>
      <c r="AT122" s="229" t="s">
        <v>145</v>
      </c>
      <c r="AU122" s="229" t="s">
        <v>86</v>
      </c>
      <c r="AY122" s="17" t="s">
        <v>143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150</v>
      </c>
      <c r="BM122" s="229" t="s">
        <v>2110</v>
      </c>
    </row>
    <row r="123" s="2" customFormat="1" ht="16.5" customHeight="1">
      <c r="A123" s="38"/>
      <c r="B123" s="39"/>
      <c r="C123" s="218" t="s">
        <v>157</v>
      </c>
      <c r="D123" s="218" t="s">
        <v>145</v>
      </c>
      <c r="E123" s="219" t="s">
        <v>2111</v>
      </c>
      <c r="F123" s="220" t="s">
        <v>2112</v>
      </c>
      <c r="G123" s="221" t="s">
        <v>1176</v>
      </c>
      <c r="H123" s="222">
        <v>2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150</v>
      </c>
      <c r="AT123" s="229" t="s">
        <v>145</v>
      </c>
      <c r="AU123" s="229" t="s">
        <v>86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150</v>
      </c>
      <c r="BM123" s="229" t="s">
        <v>2113</v>
      </c>
    </row>
    <row r="124" s="2" customFormat="1" ht="24.15" customHeight="1">
      <c r="A124" s="38"/>
      <c r="B124" s="39"/>
      <c r="C124" s="218" t="s">
        <v>150</v>
      </c>
      <c r="D124" s="218" t="s">
        <v>145</v>
      </c>
      <c r="E124" s="219" t="s">
        <v>2114</v>
      </c>
      <c r="F124" s="220" t="s">
        <v>2115</v>
      </c>
      <c r="G124" s="221" t="s">
        <v>1176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150</v>
      </c>
      <c r="AT124" s="229" t="s">
        <v>145</v>
      </c>
      <c r="AU124" s="229" t="s">
        <v>86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150</v>
      </c>
      <c r="BM124" s="229" t="s">
        <v>2116</v>
      </c>
    </row>
    <row r="125" s="2" customFormat="1" ht="16.5" customHeight="1">
      <c r="A125" s="38"/>
      <c r="B125" s="39"/>
      <c r="C125" s="218" t="s">
        <v>167</v>
      </c>
      <c r="D125" s="218" t="s">
        <v>145</v>
      </c>
      <c r="E125" s="219" t="s">
        <v>2117</v>
      </c>
      <c r="F125" s="220" t="s">
        <v>2118</v>
      </c>
      <c r="G125" s="221" t="s">
        <v>1176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150</v>
      </c>
      <c r="AT125" s="229" t="s">
        <v>145</v>
      </c>
      <c r="AU125" s="229" t="s">
        <v>86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150</v>
      </c>
      <c r="BM125" s="229" t="s">
        <v>2119</v>
      </c>
    </row>
    <row r="126" s="2" customFormat="1" ht="16.5" customHeight="1">
      <c r="A126" s="38"/>
      <c r="B126" s="39"/>
      <c r="C126" s="218" t="s">
        <v>173</v>
      </c>
      <c r="D126" s="218" t="s">
        <v>145</v>
      </c>
      <c r="E126" s="219" t="s">
        <v>2120</v>
      </c>
      <c r="F126" s="220" t="s">
        <v>2121</v>
      </c>
      <c r="G126" s="221" t="s">
        <v>1176</v>
      </c>
      <c r="H126" s="222">
        <v>20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150</v>
      </c>
      <c r="AT126" s="229" t="s">
        <v>145</v>
      </c>
      <c r="AU126" s="229" t="s">
        <v>86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150</v>
      </c>
      <c r="BM126" s="229" t="s">
        <v>2122</v>
      </c>
    </row>
    <row r="127" s="2" customFormat="1" ht="16.5" customHeight="1">
      <c r="A127" s="38"/>
      <c r="B127" s="39"/>
      <c r="C127" s="218" t="s">
        <v>178</v>
      </c>
      <c r="D127" s="218" t="s">
        <v>145</v>
      </c>
      <c r="E127" s="219" t="s">
        <v>2123</v>
      </c>
      <c r="F127" s="220" t="s">
        <v>2124</v>
      </c>
      <c r="G127" s="221" t="s">
        <v>1563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150</v>
      </c>
      <c r="AT127" s="229" t="s">
        <v>145</v>
      </c>
      <c r="AU127" s="229" t="s">
        <v>86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150</v>
      </c>
      <c r="BM127" s="229" t="s">
        <v>2125</v>
      </c>
    </row>
    <row r="128" s="2" customFormat="1" ht="16.5" customHeight="1">
      <c r="A128" s="38"/>
      <c r="B128" s="39"/>
      <c r="C128" s="218" t="s">
        <v>182</v>
      </c>
      <c r="D128" s="218" t="s">
        <v>145</v>
      </c>
      <c r="E128" s="219" t="s">
        <v>2126</v>
      </c>
      <c r="F128" s="220" t="s">
        <v>2127</v>
      </c>
      <c r="G128" s="221" t="s">
        <v>1563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86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2128</v>
      </c>
    </row>
    <row r="129" s="12" customFormat="1" ht="25.92" customHeight="1">
      <c r="A129" s="12"/>
      <c r="B129" s="202"/>
      <c r="C129" s="203"/>
      <c r="D129" s="204" t="s">
        <v>77</v>
      </c>
      <c r="E129" s="205" t="s">
        <v>2001</v>
      </c>
      <c r="F129" s="205" t="s">
        <v>1558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86</v>
      </c>
      <c r="AT129" s="214" t="s">
        <v>77</v>
      </c>
      <c r="AU129" s="214" t="s">
        <v>78</v>
      </c>
      <c r="AY129" s="213" t="s">
        <v>143</v>
      </c>
      <c r="BK129" s="215">
        <f>BK130</f>
        <v>0</v>
      </c>
    </row>
    <row r="130" s="2" customFormat="1" ht="16.5" customHeight="1">
      <c r="A130" s="38"/>
      <c r="B130" s="39"/>
      <c r="C130" s="218" t="s">
        <v>165</v>
      </c>
      <c r="D130" s="218" t="s">
        <v>145</v>
      </c>
      <c r="E130" s="219" t="s">
        <v>2129</v>
      </c>
      <c r="F130" s="220" t="s">
        <v>2130</v>
      </c>
      <c r="G130" s="221" t="s">
        <v>1560</v>
      </c>
      <c r="H130" s="222">
        <v>3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86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150</v>
      </c>
      <c r="BM130" s="229" t="s">
        <v>2131</v>
      </c>
    </row>
    <row r="131" s="12" customFormat="1" ht="25.92" customHeight="1">
      <c r="A131" s="12"/>
      <c r="B131" s="202"/>
      <c r="C131" s="203"/>
      <c r="D131" s="204" t="s">
        <v>77</v>
      </c>
      <c r="E131" s="205" t="s">
        <v>2024</v>
      </c>
      <c r="F131" s="205" t="s">
        <v>2132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86</v>
      </c>
      <c r="AT131" s="214" t="s">
        <v>77</v>
      </c>
      <c r="AU131" s="214" t="s">
        <v>78</v>
      </c>
      <c r="AY131" s="213" t="s">
        <v>143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257</v>
      </c>
      <c r="D132" s="218" t="s">
        <v>145</v>
      </c>
      <c r="E132" s="219" t="s">
        <v>2133</v>
      </c>
      <c r="F132" s="220" t="s">
        <v>2134</v>
      </c>
      <c r="G132" s="221" t="s">
        <v>1563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86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2135</v>
      </c>
    </row>
    <row r="133" s="2" customFormat="1" ht="16.5" customHeight="1">
      <c r="A133" s="38"/>
      <c r="B133" s="39"/>
      <c r="C133" s="218" t="s">
        <v>263</v>
      </c>
      <c r="D133" s="218" t="s">
        <v>145</v>
      </c>
      <c r="E133" s="219" t="s">
        <v>2136</v>
      </c>
      <c r="F133" s="220" t="s">
        <v>2137</v>
      </c>
      <c r="G133" s="221" t="s">
        <v>1560</v>
      </c>
      <c r="H133" s="222">
        <v>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86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2138</v>
      </c>
    </row>
    <row r="134" s="2" customFormat="1" ht="16.5" customHeight="1">
      <c r="A134" s="38"/>
      <c r="B134" s="39"/>
      <c r="C134" s="218" t="s">
        <v>267</v>
      </c>
      <c r="D134" s="218" t="s">
        <v>145</v>
      </c>
      <c r="E134" s="219" t="s">
        <v>2139</v>
      </c>
      <c r="F134" s="220" t="s">
        <v>2140</v>
      </c>
      <c r="G134" s="221" t="s">
        <v>1563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86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2141</v>
      </c>
    </row>
    <row r="135" s="2" customFormat="1" ht="16.5" customHeight="1">
      <c r="A135" s="38"/>
      <c r="B135" s="39"/>
      <c r="C135" s="218" t="s">
        <v>274</v>
      </c>
      <c r="D135" s="218" t="s">
        <v>145</v>
      </c>
      <c r="E135" s="219" t="s">
        <v>2142</v>
      </c>
      <c r="F135" s="220" t="s">
        <v>2143</v>
      </c>
      <c r="G135" s="221" t="s">
        <v>1563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86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2144</v>
      </c>
    </row>
    <row r="136" s="2" customFormat="1" ht="16.5" customHeight="1">
      <c r="A136" s="38"/>
      <c r="B136" s="39"/>
      <c r="C136" s="218" t="s">
        <v>279</v>
      </c>
      <c r="D136" s="218" t="s">
        <v>145</v>
      </c>
      <c r="E136" s="219" t="s">
        <v>2145</v>
      </c>
      <c r="F136" s="220" t="s">
        <v>2098</v>
      </c>
      <c r="G136" s="221" t="s">
        <v>1563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43" t="s">
        <v>1</v>
      </c>
      <c r="N136" s="244" t="s">
        <v>43</v>
      </c>
      <c r="O136" s="245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86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150</v>
      </c>
      <c r="BM136" s="229" t="s">
        <v>2146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2MlKX0juEcHBi6JxmNShSk0Ll4Xfv8gVpBEtKyRRGQsQvkKr3GmDLqfz5MHYGBJDYNK3nYwboVm+WLQe27ipcw==" hashValue="/nwBmpX1w9h0S2CBEKeZ8GDU27H6P2VBYeviN3ACFUMHHA2DoFuSww0a/2P49X4cpf3POWmqD0ueoOCl71j8DQ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ROUND((SUM(BE117:BE126)),  2)</f>
        <v>0</v>
      </c>
      <c r="G33" s="38"/>
      <c r="H33" s="38"/>
      <c r="I33" s="155">
        <v>0.20999999999999999</v>
      </c>
      <c r="J33" s="154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ROUND((SUM(BF117:BF126)),  2)</f>
        <v>0</v>
      </c>
      <c r="G34" s="38"/>
      <c r="H34" s="38"/>
      <c r="I34" s="155">
        <v>0.14999999999999999</v>
      </c>
      <c r="J34" s="154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OVN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2148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Přístavba požární zbrojnice, ulice Partyzánů, Krnov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OVN - Ostatní a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Krnov</v>
      </c>
      <c r="G111" s="40"/>
      <c r="H111" s="40"/>
      <c r="I111" s="32" t="s">
        <v>22</v>
      </c>
      <c r="J111" s="79" t="str">
        <f>IF(J12="","",J12)</f>
        <v>31. 1. 2020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Město Krnov</v>
      </c>
      <c r="G113" s="40"/>
      <c r="H113" s="40"/>
      <c r="I113" s="32" t="s">
        <v>30</v>
      </c>
      <c r="J113" s="36" t="str">
        <f>E21</f>
        <v>TPROJEKT AED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34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129</v>
      </c>
      <c r="D116" s="194" t="s">
        <v>63</v>
      </c>
      <c r="E116" s="194" t="s">
        <v>59</v>
      </c>
      <c r="F116" s="194" t="s">
        <v>60</v>
      </c>
      <c r="G116" s="194" t="s">
        <v>130</v>
      </c>
      <c r="H116" s="194" t="s">
        <v>131</v>
      </c>
      <c r="I116" s="194" t="s">
        <v>132</v>
      </c>
      <c r="J116" s="194" t="s">
        <v>121</v>
      </c>
      <c r="K116" s="195" t="s">
        <v>133</v>
      </c>
      <c r="L116" s="196"/>
      <c r="M116" s="100" t="s">
        <v>1</v>
      </c>
      <c r="N116" s="101" t="s">
        <v>42</v>
      </c>
      <c r="O116" s="101" t="s">
        <v>134</v>
      </c>
      <c r="P116" s="101" t="s">
        <v>135</v>
      </c>
      <c r="Q116" s="101" t="s">
        <v>136</v>
      </c>
      <c r="R116" s="101" t="s">
        <v>137</v>
      </c>
      <c r="S116" s="101" t="s">
        <v>138</v>
      </c>
      <c r="T116" s="102" t="s">
        <v>139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140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123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77</v>
      </c>
      <c r="E118" s="205" t="s">
        <v>2149</v>
      </c>
      <c r="F118" s="205" t="s">
        <v>2150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SUM(P119:P126)</f>
        <v>0</v>
      </c>
      <c r="Q118" s="210"/>
      <c r="R118" s="211">
        <f>SUM(R119:R126)</f>
        <v>0</v>
      </c>
      <c r="S118" s="210"/>
      <c r="T118" s="212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167</v>
      </c>
      <c r="AT118" s="214" t="s">
        <v>77</v>
      </c>
      <c r="AU118" s="214" t="s">
        <v>78</v>
      </c>
      <c r="AY118" s="213" t="s">
        <v>143</v>
      </c>
      <c r="BK118" s="215">
        <f>SUM(BK119:BK126)</f>
        <v>0</v>
      </c>
    </row>
    <row r="119" s="2" customFormat="1" ht="24.15" customHeight="1">
      <c r="A119" s="38"/>
      <c r="B119" s="39"/>
      <c r="C119" s="218" t="s">
        <v>86</v>
      </c>
      <c r="D119" s="218" t="s">
        <v>145</v>
      </c>
      <c r="E119" s="219" t="s">
        <v>2151</v>
      </c>
      <c r="F119" s="220" t="s">
        <v>2152</v>
      </c>
      <c r="G119" s="221" t="s">
        <v>2153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43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2154</v>
      </c>
      <c r="AT119" s="229" t="s">
        <v>145</v>
      </c>
      <c r="AU119" s="229" t="s">
        <v>86</v>
      </c>
      <c r="AY119" s="17" t="s">
        <v>143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86</v>
      </c>
      <c r="BK119" s="230">
        <f>ROUND(I119*H119,2)</f>
        <v>0</v>
      </c>
      <c r="BL119" s="17" t="s">
        <v>2154</v>
      </c>
      <c r="BM119" s="229" t="s">
        <v>2155</v>
      </c>
    </row>
    <row r="120" s="2" customFormat="1" ht="24.15" customHeight="1">
      <c r="A120" s="38"/>
      <c r="B120" s="39"/>
      <c r="C120" s="218" t="s">
        <v>88</v>
      </c>
      <c r="D120" s="218" t="s">
        <v>145</v>
      </c>
      <c r="E120" s="219" t="s">
        <v>2156</v>
      </c>
      <c r="F120" s="220" t="s">
        <v>2157</v>
      </c>
      <c r="G120" s="221" t="s">
        <v>2153</v>
      </c>
      <c r="H120" s="222">
        <v>1</v>
      </c>
      <c r="I120" s="223"/>
      <c r="J120" s="224">
        <f>ROUND(I120*H120,2)</f>
        <v>0</v>
      </c>
      <c r="K120" s="220" t="s">
        <v>1</v>
      </c>
      <c r="L120" s="44"/>
      <c r="M120" s="225" t="s">
        <v>1</v>
      </c>
      <c r="N120" s="226" t="s">
        <v>43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2154</v>
      </c>
      <c r="AT120" s="229" t="s">
        <v>145</v>
      </c>
      <c r="AU120" s="229" t="s">
        <v>86</v>
      </c>
      <c r="AY120" s="17" t="s">
        <v>143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86</v>
      </c>
      <c r="BK120" s="230">
        <f>ROUND(I120*H120,2)</f>
        <v>0</v>
      </c>
      <c r="BL120" s="17" t="s">
        <v>2154</v>
      </c>
      <c r="BM120" s="229" t="s">
        <v>2158</v>
      </c>
    </row>
    <row r="121" s="2" customFormat="1" ht="24.15" customHeight="1">
      <c r="A121" s="38"/>
      <c r="B121" s="39"/>
      <c r="C121" s="218" t="s">
        <v>157</v>
      </c>
      <c r="D121" s="218" t="s">
        <v>145</v>
      </c>
      <c r="E121" s="219" t="s">
        <v>2159</v>
      </c>
      <c r="F121" s="220" t="s">
        <v>2160</v>
      </c>
      <c r="G121" s="221" t="s">
        <v>2153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2154</v>
      </c>
      <c r="AT121" s="229" t="s">
        <v>145</v>
      </c>
      <c r="AU121" s="229" t="s">
        <v>86</v>
      </c>
      <c r="AY121" s="17" t="s">
        <v>143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2154</v>
      </c>
      <c r="BM121" s="229" t="s">
        <v>2161</v>
      </c>
    </row>
    <row r="122" s="2" customFormat="1" ht="24.15" customHeight="1">
      <c r="A122" s="38"/>
      <c r="B122" s="39"/>
      <c r="C122" s="218" t="s">
        <v>150</v>
      </c>
      <c r="D122" s="218" t="s">
        <v>145</v>
      </c>
      <c r="E122" s="219" t="s">
        <v>2162</v>
      </c>
      <c r="F122" s="220" t="s">
        <v>2163</v>
      </c>
      <c r="G122" s="221" t="s">
        <v>2153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2154</v>
      </c>
      <c r="AT122" s="229" t="s">
        <v>145</v>
      </c>
      <c r="AU122" s="229" t="s">
        <v>86</v>
      </c>
      <c r="AY122" s="17" t="s">
        <v>143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2154</v>
      </c>
      <c r="BM122" s="229" t="s">
        <v>2164</v>
      </c>
    </row>
    <row r="123" s="2" customFormat="1" ht="24.15" customHeight="1">
      <c r="A123" s="38"/>
      <c r="B123" s="39"/>
      <c r="C123" s="218" t="s">
        <v>167</v>
      </c>
      <c r="D123" s="218" t="s">
        <v>145</v>
      </c>
      <c r="E123" s="219" t="s">
        <v>2165</v>
      </c>
      <c r="F123" s="220" t="s">
        <v>2166</v>
      </c>
      <c r="G123" s="221" t="s">
        <v>2153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2154</v>
      </c>
      <c r="AT123" s="229" t="s">
        <v>145</v>
      </c>
      <c r="AU123" s="229" t="s">
        <v>86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2154</v>
      </c>
      <c r="BM123" s="229" t="s">
        <v>2167</v>
      </c>
    </row>
    <row r="124" s="2" customFormat="1" ht="24.15" customHeight="1">
      <c r="A124" s="38"/>
      <c r="B124" s="39"/>
      <c r="C124" s="218" t="s">
        <v>173</v>
      </c>
      <c r="D124" s="218" t="s">
        <v>145</v>
      </c>
      <c r="E124" s="219" t="s">
        <v>2168</v>
      </c>
      <c r="F124" s="220" t="s">
        <v>2169</v>
      </c>
      <c r="G124" s="221" t="s">
        <v>2153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2154</v>
      </c>
      <c r="AT124" s="229" t="s">
        <v>145</v>
      </c>
      <c r="AU124" s="229" t="s">
        <v>86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2154</v>
      </c>
      <c r="BM124" s="229" t="s">
        <v>2170</v>
      </c>
    </row>
    <row r="125" s="2" customFormat="1" ht="24.15" customHeight="1">
      <c r="A125" s="38"/>
      <c r="B125" s="39"/>
      <c r="C125" s="218" t="s">
        <v>178</v>
      </c>
      <c r="D125" s="218" t="s">
        <v>145</v>
      </c>
      <c r="E125" s="219" t="s">
        <v>2171</v>
      </c>
      <c r="F125" s="220" t="s">
        <v>2089</v>
      </c>
      <c r="G125" s="221" t="s">
        <v>2153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2154</v>
      </c>
      <c r="AT125" s="229" t="s">
        <v>145</v>
      </c>
      <c r="AU125" s="229" t="s">
        <v>86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2154</v>
      </c>
      <c r="BM125" s="229" t="s">
        <v>2172</v>
      </c>
    </row>
    <row r="126" s="2" customFormat="1" ht="24.15" customHeight="1">
      <c r="A126" s="38"/>
      <c r="B126" s="39"/>
      <c r="C126" s="218" t="s">
        <v>182</v>
      </c>
      <c r="D126" s="218" t="s">
        <v>145</v>
      </c>
      <c r="E126" s="219" t="s">
        <v>2173</v>
      </c>
      <c r="F126" s="220" t="s">
        <v>2174</v>
      </c>
      <c r="G126" s="221" t="s">
        <v>2153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43" t="s">
        <v>1</v>
      </c>
      <c r="N126" s="244" t="s">
        <v>43</v>
      </c>
      <c r="O126" s="245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2154</v>
      </c>
      <c r="AT126" s="229" t="s">
        <v>145</v>
      </c>
      <c r="AU126" s="229" t="s">
        <v>86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2154</v>
      </c>
      <c r="BM126" s="229" t="s">
        <v>2175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mzIMA5a294W/Tv2tX42lB36sF+CpaqvmG7xVXYR2HTujrQ31x6JjS07x3H1994V/PMmyoWp61jOzxRGYBocV3g==" hashValue="tS2TGCGVn1bIE3LJMsdnTvaZG3QZC1f0kPYEjj1Mh3/qIyjZ+/mRyLhtSnSAG05goAuauufXqrRVi7seaDwfjQ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ROUND((SUM(BE120:BE135)),  2)</f>
        <v>0</v>
      </c>
      <c r="G33" s="38"/>
      <c r="H33" s="38"/>
      <c r="I33" s="155">
        <v>0.20999999999999999</v>
      </c>
      <c r="J33" s="154">
        <f>ROUND(((SUM(BE120:BE135))*I33),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ROUND((SUM(BF120:BF135)),  2)</f>
        <v>0</v>
      </c>
      <c r="G34" s="38"/>
      <c r="H34" s="38"/>
      <c r="I34" s="155">
        <v>0.14999999999999999</v>
      </c>
      <c r="J34" s="154">
        <f>ROUND(((SUM(BF120:BF135))*I34),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ROUND((SUM(BG120:BG135)),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ROUND((SUM(BH120:BH135)),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ROUND((SUM(BI120:BI135)),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Příprava území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126</v>
      </c>
      <c r="E99" s="188"/>
      <c r="F99" s="188"/>
      <c r="G99" s="188"/>
      <c r="H99" s="188"/>
      <c r="I99" s="188"/>
      <c r="J99" s="189">
        <f>J128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127</v>
      </c>
      <c r="E100" s="188"/>
      <c r="F100" s="188"/>
      <c r="G100" s="188"/>
      <c r="H100" s="188"/>
      <c r="I100" s="188"/>
      <c r="J100" s="189">
        <f>J130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Přístavba požární zbrojnice, ulice Partyzánů, Krnov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01 - Příprava území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Krnov</v>
      </c>
      <c r="G114" s="40"/>
      <c r="H114" s="40"/>
      <c r="I114" s="32" t="s">
        <v>22</v>
      </c>
      <c r="J114" s="79" t="str">
        <f>IF(J12="","",J12)</f>
        <v>31. 1. 2020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Město Krnov</v>
      </c>
      <c r="G116" s="40"/>
      <c r="H116" s="40"/>
      <c r="I116" s="32" t="s">
        <v>30</v>
      </c>
      <c r="J116" s="36" t="str">
        <f>E21</f>
        <v>TPROJEKT AED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129</v>
      </c>
      <c r="D119" s="194" t="s">
        <v>63</v>
      </c>
      <c r="E119" s="194" t="s">
        <v>59</v>
      </c>
      <c r="F119" s="194" t="s">
        <v>60</v>
      </c>
      <c r="G119" s="194" t="s">
        <v>130</v>
      </c>
      <c r="H119" s="194" t="s">
        <v>131</v>
      </c>
      <c r="I119" s="194" t="s">
        <v>132</v>
      </c>
      <c r="J119" s="194" t="s">
        <v>121</v>
      </c>
      <c r="K119" s="195" t="s">
        <v>133</v>
      </c>
      <c r="L119" s="196"/>
      <c r="M119" s="100" t="s">
        <v>1</v>
      </c>
      <c r="N119" s="101" t="s">
        <v>42</v>
      </c>
      <c r="O119" s="101" t="s">
        <v>134</v>
      </c>
      <c r="P119" s="101" t="s">
        <v>135</v>
      </c>
      <c r="Q119" s="101" t="s">
        <v>136</v>
      </c>
      <c r="R119" s="101" t="s">
        <v>137</v>
      </c>
      <c r="S119" s="101" t="s">
        <v>138</v>
      </c>
      <c r="T119" s="102" t="s">
        <v>139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140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101.71095999999999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123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77</v>
      </c>
      <c r="E121" s="205" t="s">
        <v>141</v>
      </c>
      <c r="F121" s="205" t="s">
        <v>142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P122+P128+P130</f>
        <v>0</v>
      </c>
      <c r="Q121" s="210"/>
      <c r="R121" s="211">
        <f>R122+R128+R130</f>
        <v>0</v>
      </c>
      <c r="S121" s="210"/>
      <c r="T121" s="212">
        <f>T122+T128+T130</f>
        <v>101.71095999999999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86</v>
      </c>
      <c r="AT121" s="214" t="s">
        <v>77</v>
      </c>
      <c r="AU121" s="214" t="s">
        <v>78</v>
      </c>
      <c r="AY121" s="213" t="s">
        <v>143</v>
      </c>
      <c r="BK121" s="215">
        <f>BK122+BK128+BK130</f>
        <v>0</v>
      </c>
    </row>
    <row r="122" s="12" customFormat="1" ht="22.8" customHeight="1">
      <c r="A122" s="12"/>
      <c r="B122" s="202"/>
      <c r="C122" s="203"/>
      <c r="D122" s="204" t="s">
        <v>77</v>
      </c>
      <c r="E122" s="216" t="s">
        <v>86</v>
      </c>
      <c r="F122" s="216" t="s">
        <v>144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SUM(P123:P127)</f>
        <v>0</v>
      </c>
      <c r="Q122" s="210"/>
      <c r="R122" s="211">
        <f>SUM(R123:R127)</f>
        <v>0</v>
      </c>
      <c r="S122" s="210"/>
      <c r="T122" s="212">
        <f>SUM(T123:T127)</f>
        <v>101.71095999999999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86</v>
      </c>
      <c r="AY122" s="213" t="s">
        <v>143</v>
      </c>
      <c r="BK122" s="215">
        <f>SUM(BK123:BK127)</f>
        <v>0</v>
      </c>
    </row>
    <row r="123" s="2" customFormat="1" ht="24.15" customHeight="1">
      <c r="A123" s="38"/>
      <c r="B123" s="39"/>
      <c r="C123" s="218" t="s">
        <v>86</v>
      </c>
      <c r="D123" s="218" t="s">
        <v>145</v>
      </c>
      <c r="E123" s="219" t="s">
        <v>146</v>
      </c>
      <c r="F123" s="220" t="s">
        <v>147</v>
      </c>
      <c r="G123" s="221" t="s">
        <v>148</v>
      </c>
      <c r="H123" s="222">
        <v>272</v>
      </c>
      <c r="I123" s="223"/>
      <c r="J123" s="224">
        <f>ROUND(I123*H123,2)</f>
        <v>0</v>
      </c>
      <c r="K123" s="220" t="s">
        <v>149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0.29499999999999998</v>
      </c>
      <c r="T123" s="228">
        <f>S123*H123</f>
        <v>80.239999999999995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150</v>
      </c>
      <c r="AT123" s="229" t="s">
        <v>145</v>
      </c>
      <c r="AU123" s="229" t="s">
        <v>88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150</v>
      </c>
      <c r="BM123" s="229" t="s">
        <v>151</v>
      </c>
    </row>
    <row r="124" s="13" customFormat="1">
      <c r="A124" s="13"/>
      <c r="B124" s="231"/>
      <c r="C124" s="232"/>
      <c r="D124" s="233" t="s">
        <v>152</v>
      </c>
      <c r="E124" s="234" t="s">
        <v>1</v>
      </c>
      <c r="F124" s="235" t="s">
        <v>153</v>
      </c>
      <c r="G124" s="232"/>
      <c r="H124" s="236">
        <v>272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152</v>
      </c>
      <c r="AU124" s="242" t="s">
        <v>88</v>
      </c>
      <c r="AV124" s="13" t="s">
        <v>88</v>
      </c>
      <c r="AW124" s="13" t="s">
        <v>33</v>
      </c>
      <c r="AX124" s="13" t="s">
        <v>86</v>
      </c>
      <c r="AY124" s="242" t="s">
        <v>143</v>
      </c>
    </row>
    <row r="125" s="2" customFormat="1" ht="33" customHeight="1">
      <c r="A125" s="38"/>
      <c r="B125" s="39"/>
      <c r="C125" s="218" t="s">
        <v>88</v>
      </c>
      <c r="D125" s="218" t="s">
        <v>145</v>
      </c>
      <c r="E125" s="219" t="s">
        <v>154</v>
      </c>
      <c r="F125" s="220" t="s">
        <v>155</v>
      </c>
      <c r="G125" s="221" t="s">
        <v>148</v>
      </c>
      <c r="H125" s="222">
        <v>10.119999999999999</v>
      </c>
      <c r="I125" s="223"/>
      <c r="J125" s="224">
        <f>ROUND(I125*H125,2)</f>
        <v>0</v>
      </c>
      <c r="K125" s="220" t="s">
        <v>149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0.40799999999999997</v>
      </c>
      <c r="T125" s="228">
        <f>S125*H125</f>
        <v>4.1289599999999993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150</v>
      </c>
      <c r="AT125" s="229" t="s">
        <v>145</v>
      </c>
      <c r="AU125" s="229" t="s">
        <v>88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150</v>
      </c>
      <c r="BM125" s="229" t="s">
        <v>156</v>
      </c>
    </row>
    <row r="126" s="2" customFormat="1" ht="16.5" customHeight="1">
      <c r="A126" s="38"/>
      <c r="B126" s="39"/>
      <c r="C126" s="218" t="s">
        <v>157</v>
      </c>
      <c r="D126" s="218" t="s">
        <v>145</v>
      </c>
      <c r="E126" s="219" t="s">
        <v>158</v>
      </c>
      <c r="F126" s="220" t="s">
        <v>159</v>
      </c>
      <c r="G126" s="221" t="s">
        <v>160</v>
      </c>
      <c r="H126" s="222">
        <v>59.799999999999997</v>
      </c>
      <c r="I126" s="223"/>
      <c r="J126" s="224">
        <f>ROUND(I126*H126,2)</f>
        <v>0</v>
      </c>
      <c r="K126" s="220" t="s">
        <v>149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0.28999999999999998</v>
      </c>
      <c r="T126" s="228">
        <f>S126*H126</f>
        <v>17.341999999999999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150</v>
      </c>
      <c r="AT126" s="229" t="s">
        <v>145</v>
      </c>
      <c r="AU126" s="229" t="s">
        <v>88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150</v>
      </c>
      <c r="BM126" s="229" t="s">
        <v>161</v>
      </c>
    </row>
    <row r="127" s="2" customFormat="1" ht="21.75" customHeight="1">
      <c r="A127" s="38"/>
      <c r="B127" s="39"/>
      <c r="C127" s="218" t="s">
        <v>150</v>
      </c>
      <c r="D127" s="218" t="s">
        <v>145</v>
      </c>
      <c r="E127" s="219" t="s">
        <v>162</v>
      </c>
      <c r="F127" s="220" t="s">
        <v>163</v>
      </c>
      <c r="G127" s="221" t="s">
        <v>148</v>
      </c>
      <c r="H127" s="222">
        <v>300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150</v>
      </c>
      <c r="AT127" s="229" t="s">
        <v>145</v>
      </c>
      <c r="AU127" s="229" t="s">
        <v>88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150</v>
      </c>
      <c r="BM127" s="229" t="s">
        <v>164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165</v>
      </c>
      <c r="F128" s="216" t="s">
        <v>166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P129</f>
        <v>0</v>
      </c>
      <c r="Q128" s="210"/>
      <c r="R128" s="211">
        <f>R129</f>
        <v>0</v>
      </c>
      <c r="S128" s="210"/>
      <c r="T128" s="212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86</v>
      </c>
      <c r="AT128" s="214" t="s">
        <v>77</v>
      </c>
      <c r="AU128" s="214" t="s">
        <v>86</v>
      </c>
      <c r="AY128" s="213" t="s">
        <v>143</v>
      </c>
      <c r="BK128" s="215">
        <f>BK129</f>
        <v>0</v>
      </c>
    </row>
    <row r="129" s="2" customFormat="1" ht="21.75" customHeight="1">
      <c r="A129" s="38"/>
      <c r="B129" s="39"/>
      <c r="C129" s="218" t="s">
        <v>167</v>
      </c>
      <c r="D129" s="218" t="s">
        <v>145</v>
      </c>
      <c r="E129" s="219" t="s">
        <v>168</v>
      </c>
      <c r="F129" s="220" t="s">
        <v>169</v>
      </c>
      <c r="G129" s="221" t="s">
        <v>160</v>
      </c>
      <c r="H129" s="222">
        <v>8.8900000000000006</v>
      </c>
      <c r="I129" s="223"/>
      <c r="J129" s="224">
        <f>ROUND(I129*H129,2)</f>
        <v>0</v>
      </c>
      <c r="K129" s="220" t="s">
        <v>149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88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170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171</v>
      </c>
      <c r="F130" s="216" t="s">
        <v>172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SUM(P131:P135)</f>
        <v>0</v>
      </c>
      <c r="Q130" s="210"/>
      <c r="R130" s="211">
        <f>SUM(R131:R135)</f>
        <v>0</v>
      </c>
      <c r="S130" s="210"/>
      <c r="T130" s="212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86</v>
      </c>
      <c r="AY130" s="213" t="s">
        <v>143</v>
      </c>
      <c r="BK130" s="215">
        <f>SUM(BK131:BK135)</f>
        <v>0</v>
      </c>
    </row>
    <row r="131" s="2" customFormat="1" ht="24.15" customHeight="1">
      <c r="A131" s="38"/>
      <c r="B131" s="39"/>
      <c r="C131" s="218" t="s">
        <v>173</v>
      </c>
      <c r="D131" s="218" t="s">
        <v>145</v>
      </c>
      <c r="E131" s="219" t="s">
        <v>174</v>
      </c>
      <c r="F131" s="220" t="s">
        <v>175</v>
      </c>
      <c r="G131" s="221" t="s">
        <v>176</v>
      </c>
      <c r="H131" s="222">
        <v>101.711</v>
      </c>
      <c r="I131" s="223"/>
      <c r="J131" s="224">
        <f>ROUND(I131*H131,2)</f>
        <v>0</v>
      </c>
      <c r="K131" s="220" t="s">
        <v>149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88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177</v>
      </c>
    </row>
    <row r="132" s="2" customFormat="1" ht="24.15" customHeight="1">
      <c r="A132" s="38"/>
      <c r="B132" s="39"/>
      <c r="C132" s="218" t="s">
        <v>178</v>
      </c>
      <c r="D132" s="218" t="s">
        <v>145</v>
      </c>
      <c r="E132" s="219" t="s">
        <v>179</v>
      </c>
      <c r="F132" s="220" t="s">
        <v>180</v>
      </c>
      <c r="G132" s="221" t="s">
        <v>176</v>
      </c>
      <c r="H132" s="222">
        <v>101.711</v>
      </c>
      <c r="I132" s="223"/>
      <c r="J132" s="224">
        <f>ROUND(I132*H132,2)</f>
        <v>0</v>
      </c>
      <c r="K132" s="220" t="s">
        <v>149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88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181</v>
      </c>
    </row>
    <row r="133" s="2" customFormat="1" ht="24.15" customHeight="1">
      <c r="A133" s="38"/>
      <c r="B133" s="39"/>
      <c r="C133" s="218" t="s">
        <v>182</v>
      </c>
      <c r="D133" s="218" t="s">
        <v>145</v>
      </c>
      <c r="E133" s="219" t="s">
        <v>183</v>
      </c>
      <c r="F133" s="220" t="s">
        <v>184</v>
      </c>
      <c r="G133" s="221" t="s">
        <v>176</v>
      </c>
      <c r="H133" s="222">
        <v>1993.7080000000001</v>
      </c>
      <c r="I133" s="223"/>
      <c r="J133" s="224">
        <f>ROUND(I133*H133,2)</f>
        <v>0</v>
      </c>
      <c r="K133" s="220" t="s">
        <v>149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88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185</v>
      </c>
    </row>
    <row r="134" s="13" customFormat="1">
      <c r="A134" s="13"/>
      <c r="B134" s="231"/>
      <c r="C134" s="232"/>
      <c r="D134" s="233" t="s">
        <v>152</v>
      </c>
      <c r="E134" s="234" t="s">
        <v>1</v>
      </c>
      <c r="F134" s="235" t="s">
        <v>186</v>
      </c>
      <c r="G134" s="232"/>
      <c r="H134" s="236">
        <v>1993.7080000000001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152</v>
      </c>
      <c r="AU134" s="242" t="s">
        <v>88</v>
      </c>
      <c r="AV134" s="13" t="s">
        <v>88</v>
      </c>
      <c r="AW134" s="13" t="s">
        <v>33</v>
      </c>
      <c r="AX134" s="13" t="s">
        <v>86</v>
      </c>
      <c r="AY134" s="242" t="s">
        <v>143</v>
      </c>
    </row>
    <row r="135" s="2" customFormat="1" ht="33" customHeight="1">
      <c r="A135" s="38"/>
      <c r="B135" s="39"/>
      <c r="C135" s="218" t="s">
        <v>165</v>
      </c>
      <c r="D135" s="218" t="s">
        <v>145</v>
      </c>
      <c r="E135" s="219" t="s">
        <v>187</v>
      </c>
      <c r="F135" s="220" t="s">
        <v>188</v>
      </c>
      <c r="G135" s="221" t="s">
        <v>176</v>
      </c>
      <c r="H135" s="222">
        <v>104.932</v>
      </c>
      <c r="I135" s="223"/>
      <c r="J135" s="224">
        <f>ROUND(I135*H135,2)</f>
        <v>0</v>
      </c>
      <c r="K135" s="220" t="s">
        <v>1</v>
      </c>
      <c r="L135" s="44"/>
      <c r="M135" s="243" t="s">
        <v>1</v>
      </c>
      <c r="N135" s="244" t="s">
        <v>43</v>
      </c>
      <c r="O135" s="245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88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189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VsIEVM/gQwxGcMBTdTQyFOPX04O+VFNwMqrR13lgvKVZ1Whi+H7Cq3sKiWRxDlciMtAOlX9UVtJ4agah2sebsQ==" hashValue="FI3IcQs/zHgZ4XFLzI9tatkdRXoDAipfJZj5n0INOBmuXkdv7WHPNYAXoeaLkZCd1Fc0Vm1j4FRVOw3e3Jx1ug==" algorithmName="SHA-512" password="CC35"/>
  <autoFilter ref="C119:K13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ROUND((SUM(BE142:BE549)),  2)</f>
        <v>0</v>
      </c>
      <c r="G33" s="38"/>
      <c r="H33" s="38"/>
      <c r="I33" s="155">
        <v>0.20999999999999999</v>
      </c>
      <c r="J33" s="154">
        <f>ROUND(((SUM(BE142:BE549))*I33),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ROUND((SUM(BF142:BF549)),  2)</f>
        <v>0</v>
      </c>
      <c r="G34" s="38"/>
      <c r="H34" s="38"/>
      <c r="I34" s="155">
        <v>0.14999999999999999</v>
      </c>
      <c r="J34" s="154">
        <f>ROUND(((SUM(BF142:BF549))*I34),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ROUND((SUM(BG142:BG549)),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ROUND((SUM(BH142:BH549)),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ROUND((SUM(BI142:BI549)),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Příztavba PZ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Krnov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J143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J144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191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192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193</v>
      </c>
      <c r="E101" s="188"/>
      <c r="F101" s="188"/>
      <c r="G101" s="188"/>
      <c r="H101" s="188"/>
      <c r="I101" s="188"/>
      <c r="J101" s="189">
        <f>J218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194</v>
      </c>
      <c r="E102" s="188"/>
      <c r="F102" s="188"/>
      <c r="G102" s="188"/>
      <c r="H102" s="188"/>
      <c r="I102" s="188"/>
      <c r="J102" s="189">
        <f>J248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5"/>
      <c r="C103" s="186"/>
      <c r="D103" s="187" t="s">
        <v>195</v>
      </c>
      <c r="E103" s="188"/>
      <c r="F103" s="188"/>
      <c r="G103" s="188"/>
      <c r="H103" s="188"/>
      <c r="I103" s="188"/>
      <c r="J103" s="189">
        <f>J250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5"/>
      <c r="C104" s="186"/>
      <c r="D104" s="187" t="s">
        <v>196</v>
      </c>
      <c r="E104" s="188"/>
      <c r="F104" s="188"/>
      <c r="G104" s="188"/>
      <c r="H104" s="188"/>
      <c r="I104" s="188"/>
      <c r="J104" s="189">
        <f>J269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5"/>
      <c r="C105" s="186"/>
      <c r="D105" s="187" t="s">
        <v>197</v>
      </c>
      <c r="E105" s="188"/>
      <c r="F105" s="188"/>
      <c r="G105" s="188"/>
      <c r="H105" s="188"/>
      <c r="I105" s="188"/>
      <c r="J105" s="189">
        <f>J307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5"/>
      <c r="C106" s="186"/>
      <c r="D106" s="187" t="s">
        <v>198</v>
      </c>
      <c r="E106" s="188"/>
      <c r="F106" s="188"/>
      <c r="G106" s="188"/>
      <c r="H106" s="188"/>
      <c r="I106" s="188"/>
      <c r="J106" s="189">
        <f>J320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126</v>
      </c>
      <c r="E107" s="188"/>
      <c r="F107" s="188"/>
      <c r="G107" s="188"/>
      <c r="H107" s="188"/>
      <c r="I107" s="188"/>
      <c r="J107" s="189">
        <f>J355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185"/>
      <c r="C108" s="186"/>
      <c r="D108" s="187" t="s">
        <v>199</v>
      </c>
      <c r="E108" s="188"/>
      <c r="F108" s="188"/>
      <c r="G108" s="188"/>
      <c r="H108" s="188"/>
      <c r="I108" s="188"/>
      <c r="J108" s="189">
        <f>J369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127</v>
      </c>
      <c r="E109" s="188"/>
      <c r="F109" s="188"/>
      <c r="G109" s="188"/>
      <c r="H109" s="188"/>
      <c r="I109" s="188"/>
      <c r="J109" s="189">
        <f>J382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200</v>
      </c>
      <c r="E110" s="188"/>
      <c r="F110" s="188"/>
      <c r="G110" s="188"/>
      <c r="H110" s="188"/>
      <c r="I110" s="188"/>
      <c r="J110" s="189">
        <f>J388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9"/>
      <c r="C111" s="180"/>
      <c r="D111" s="181" t="s">
        <v>201</v>
      </c>
      <c r="E111" s="182"/>
      <c r="F111" s="182"/>
      <c r="G111" s="182"/>
      <c r="H111" s="182"/>
      <c r="I111" s="182"/>
      <c r="J111" s="183">
        <f>J390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5"/>
      <c r="C112" s="186"/>
      <c r="D112" s="187" t="s">
        <v>202</v>
      </c>
      <c r="E112" s="188"/>
      <c r="F112" s="188"/>
      <c r="G112" s="188"/>
      <c r="H112" s="188"/>
      <c r="I112" s="188"/>
      <c r="J112" s="189">
        <f>J391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203</v>
      </c>
      <c r="E113" s="188"/>
      <c r="F113" s="188"/>
      <c r="G113" s="188"/>
      <c r="H113" s="188"/>
      <c r="I113" s="188"/>
      <c r="J113" s="189">
        <f>J408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204</v>
      </c>
      <c r="E114" s="188"/>
      <c r="F114" s="188"/>
      <c r="G114" s="188"/>
      <c r="H114" s="188"/>
      <c r="I114" s="188"/>
      <c r="J114" s="189">
        <f>J417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205</v>
      </c>
      <c r="E115" s="188"/>
      <c r="F115" s="188"/>
      <c r="G115" s="188"/>
      <c r="H115" s="188"/>
      <c r="I115" s="188"/>
      <c r="J115" s="189">
        <f>J425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206</v>
      </c>
      <c r="E116" s="188"/>
      <c r="F116" s="188"/>
      <c r="G116" s="188"/>
      <c r="H116" s="188"/>
      <c r="I116" s="188"/>
      <c r="J116" s="189">
        <f>J458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207</v>
      </c>
      <c r="E117" s="188"/>
      <c r="F117" s="188"/>
      <c r="G117" s="188"/>
      <c r="H117" s="188"/>
      <c r="I117" s="188"/>
      <c r="J117" s="189">
        <f>J486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5"/>
      <c r="C118" s="186"/>
      <c r="D118" s="187" t="s">
        <v>208</v>
      </c>
      <c r="E118" s="188"/>
      <c r="F118" s="188"/>
      <c r="G118" s="188"/>
      <c r="H118" s="188"/>
      <c r="I118" s="188"/>
      <c r="J118" s="189">
        <f>J500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5"/>
      <c r="C119" s="186"/>
      <c r="D119" s="187" t="s">
        <v>209</v>
      </c>
      <c r="E119" s="188"/>
      <c r="F119" s="188"/>
      <c r="G119" s="188"/>
      <c r="H119" s="188"/>
      <c r="I119" s="188"/>
      <c r="J119" s="189">
        <f>J513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210</v>
      </c>
      <c r="E120" s="188"/>
      <c r="F120" s="188"/>
      <c r="G120" s="188"/>
      <c r="H120" s="188"/>
      <c r="I120" s="188"/>
      <c r="J120" s="189">
        <f>J520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5"/>
      <c r="C121" s="186"/>
      <c r="D121" s="187" t="s">
        <v>211</v>
      </c>
      <c r="E121" s="188"/>
      <c r="F121" s="188"/>
      <c r="G121" s="188"/>
      <c r="H121" s="188"/>
      <c r="I121" s="188"/>
      <c r="J121" s="189">
        <f>J535</f>
        <v>0</v>
      </c>
      <c r="K121" s="186"/>
      <c r="L121" s="19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5"/>
      <c r="C122" s="186"/>
      <c r="D122" s="187" t="s">
        <v>212</v>
      </c>
      <c r="E122" s="188"/>
      <c r="F122" s="188"/>
      <c r="G122" s="188"/>
      <c r="H122" s="188"/>
      <c r="I122" s="188"/>
      <c r="J122" s="189">
        <f>J538</f>
        <v>0</v>
      </c>
      <c r="K122" s="186"/>
      <c r="L122" s="19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69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128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74" t="str">
        <f>E7</f>
        <v>Přístavba požární zbrojnice, ulice Partyzánů, Krnov</v>
      </c>
      <c r="F132" s="32"/>
      <c r="G132" s="32"/>
      <c r="H132" s="32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117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SO 02 - Příztavba PZ</v>
      </c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Krnov</v>
      </c>
      <c r="G136" s="40"/>
      <c r="H136" s="40"/>
      <c r="I136" s="32" t="s">
        <v>22</v>
      </c>
      <c r="J136" s="79" t="str">
        <f>IF(J12="","",J12)</f>
        <v>31. 1. 2020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5.65" customHeight="1">
      <c r="A138" s="38"/>
      <c r="B138" s="39"/>
      <c r="C138" s="32" t="s">
        <v>24</v>
      </c>
      <c r="D138" s="40"/>
      <c r="E138" s="40"/>
      <c r="F138" s="27" t="str">
        <f>E15</f>
        <v>Město Krnov</v>
      </c>
      <c r="G138" s="40"/>
      <c r="H138" s="40"/>
      <c r="I138" s="32" t="s">
        <v>30</v>
      </c>
      <c r="J138" s="36" t="str">
        <f>E21</f>
        <v>TPROJEKT AED s.r.o.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28</v>
      </c>
      <c r="D139" s="40"/>
      <c r="E139" s="40"/>
      <c r="F139" s="27" t="str">
        <f>IF(E18="","",E18)</f>
        <v>Vyplň údaj</v>
      </c>
      <c r="G139" s="40"/>
      <c r="H139" s="40"/>
      <c r="I139" s="32" t="s">
        <v>34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91"/>
      <c r="B141" s="192"/>
      <c r="C141" s="193" t="s">
        <v>129</v>
      </c>
      <c r="D141" s="194" t="s">
        <v>63</v>
      </c>
      <c r="E141" s="194" t="s">
        <v>59</v>
      </c>
      <c r="F141" s="194" t="s">
        <v>60</v>
      </c>
      <c r="G141" s="194" t="s">
        <v>130</v>
      </c>
      <c r="H141" s="194" t="s">
        <v>131</v>
      </c>
      <c r="I141" s="194" t="s">
        <v>132</v>
      </c>
      <c r="J141" s="194" t="s">
        <v>121</v>
      </c>
      <c r="K141" s="195" t="s">
        <v>133</v>
      </c>
      <c r="L141" s="196"/>
      <c r="M141" s="100" t="s">
        <v>1</v>
      </c>
      <c r="N141" s="101" t="s">
        <v>42</v>
      </c>
      <c r="O141" s="101" t="s">
        <v>134</v>
      </c>
      <c r="P141" s="101" t="s">
        <v>135</v>
      </c>
      <c r="Q141" s="101" t="s">
        <v>136</v>
      </c>
      <c r="R141" s="101" t="s">
        <v>137</v>
      </c>
      <c r="S141" s="101" t="s">
        <v>138</v>
      </c>
      <c r="T141" s="102" t="s">
        <v>139</v>
      </c>
      <c r="U141" s="191"/>
      <c r="V141" s="191"/>
      <c r="W141" s="191"/>
      <c r="X141" s="191"/>
      <c r="Y141" s="191"/>
      <c r="Z141" s="191"/>
      <c r="AA141" s="191"/>
      <c r="AB141" s="191"/>
      <c r="AC141" s="191"/>
      <c r="AD141" s="191"/>
      <c r="AE141" s="191"/>
    </row>
    <row r="142" s="2" customFormat="1" ht="22.8" customHeight="1">
      <c r="A142" s="38"/>
      <c r="B142" s="39"/>
      <c r="C142" s="107" t="s">
        <v>140</v>
      </c>
      <c r="D142" s="40"/>
      <c r="E142" s="40"/>
      <c r="F142" s="40"/>
      <c r="G142" s="40"/>
      <c r="H142" s="40"/>
      <c r="I142" s="40"/>
      <c r="J142" s="197">
        <f>BK142</f>
        <v>0</v>
      </c>
      <c r="K142" s="40"/>
      <c r="L142" s="44"/>
      <c r="M142" s="103"/>
      <c r="N142" s="198"/>
      <c r="O142" s="104"/>
      <c r="P142" s="199">
        <f>P143+P390</f>
        <v>0</v>
      </c>
      <c r="Q142" s="104"/>
      <c r="R142" s="199">
        <f>R143+R390</f>
        <v>1027.0312432200001</v>
      </c>
      <c r="S142" s="104"/>
      <c r="T142" s="200">
        <f>T143+T390</f>
        <v>12.5365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123</v>
      </c>
      <c r="BK142" s="201">
        <f>BK143+BK390</f>
        <v>0</v>
      </c>
    </row>
    <row r="143" s="12" customFormat="1" ht="25.92" customHeight="1">
      <c r="A143" s="12"/>
      <c r="B143" s="202"/>
      <c r="C143" s="203"/>
      <c r="D143" s="204" t="s">
        <v>77</v>
      </c>
      <c r="E143" s="205" t="s">
        <v>141</v>
      </c>
      <c r="F143" s="205" t="s">
        <v>142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P144+P150+P184+P218+P248+P355+P382+P388</f>
        <v>0</v>
      </c>
      <c r="Q143" s="210"/>
      <c r="R143" s="211">
        <f>R144+R150+R184+R218+R248+R355+R382+R388</f>
        <v>1003.80277427</v>
      </c>
      <c r="S143" s="210"/>
      <c r="T143" s="212">
        <f>T144+T150+T184+T218+T248+T355+T382+T388</f>
        <v>12.5365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86</v>
      </c>
      <c r="AT143" s="214" t="s">
        <v>77</v>
      </c>
      <c r="AU143" s="214" t="s">
        <v>78</v>
      </c>
      <c r="AY143" s="213" t="s">
        <v>143</v>
      </c>
      <c r="BK143" s="215">
        <f>BK144+BK150+BK184+BK218+BK248+BK355+BK382+BK388</f>
        <v>0</v>
      </c>
    </row>
    <row r="144" s="12" customFormat="1" ht="22.8" customHeight="1">
      <c r="A144" s="12"/>
      <c r="B144" s="202"/>
      <c r="C144" s="203"/>
      <c r="D144" s="204" t="s">
        <v>77</v>
      </c>
      <c r="E144" s="216" t="s">
        <v>86</v>
      </c>
      <c r="F144" s="216" t="s">
        <v>144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SUM(P145:P149)</f>
        <v>0</v>
      </c>
      <c r="Q144" s="210"/>
      <c r="R144" s="211">
        <f>SUM(R145:R149)</f>
        <v>0</v>
      </c>
      <c r="S144" s="210"/>
      <c r="T144" s="212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86</v>
      </c>
      <c r="AT144" s="214" t="s">
        <v>77</v>
      </c>
      <c r="AU144" s="214" t="s">
        <v>86</v>
      </c>
      <c r="AY144" s="213" t="s">
        <v>143</v>
      </c>
      <c r="BK144" s="215">
        <f>SUM(BK145:BK149)</f>
        <v>0</v>
      </c>
    </row>
    <row r="145" s="2" customFormat="1" ht="33" customHeight="1">
      <c r="A145" s="38"/>
      <c r="B145" s="39"/>
      <c r="C145" s="218" t="s">
        <v>213</v>
      </c>
      <c r="D145" s="218" t="s">
        <v>145</v>
      </c>
      <c r="E145" s="219" t="s">
        <v>214</v>
      </c>
      <c r="F145" s="220" t="s">
        <v>215</v>
      </c>
      <c r="G145" s="221" t="s">
        <v>216</v>
      </c>
      <c r="H145" s="222">
        <v>346.97199999999998</v>
      </c>
      <c r="I145" s="223"/>
      <c r="J145" s="224">
        <f>ROUND(I145*H145,2)</f>
        <v>0</v>
      </c>
      <c r="K145" s="220" t="s">
        <v>149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88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150</v>
      </c>
      <c r="BM145" s="229" t="s">
        <v>217</v>
      </c>
    </row>
    <row r="146" s="2" customFormat="1" ht="37.8" customHeight="1">
      <c r="A146" s="38"/>
      <c r="B146" s="39"/>
      <c r="C146" s="218" t="s">
        <v>218</v>
      </c>
      <c r="D146" s="218" t="s">
        <v>145</v>
      </c>
      <c r="E146" s="219" t="s">
        <v>219</v>
      </c>
      <c r="F146" s="220" t="s">
        <v>220</v>
      </c>
      <c r="G146" s="221" t="s">
        <v>216</v>
      </c>
      <c r="H146" s="222">
        <v>346.97199999999998</v>
      </c>
      <c r="I146" s="223"/>
      <c r="J146" s="224">
        <f>ROUND(I146*H146,2)</f>
        <v>0</v>
      </c>
      <c r="K146" s="220" t="s">
        <v>149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88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150</v>
      </c>
      <c r="BM146" s="229" t="s">
        <v>221</v>
      </c>
    </row>
    <row r="147" s="2" customFormat="1" ht="24.15" customHeight="1">
      <c r="A147" s="38"/>
      <c r="B147" s="39"/>
      <c r="C147" s="218" t="s">
        <v>222</v>
      </c>
      <c r="D147" s="218" t="s">
        <v>145</v>
      </c>
      <c r="E147" s="219" t="s">
        <v>223</v>
      </c>
      <c r="F147" s="220" t="s">
        <v>224</v>
      </c>
      <c r="G147" s="221" t="s">
        <v>216</v>
      </c>
      <c r="H147" s="222">
        <v>346.97199999999998</v>
      </c>
      <c r="I147" s="223"/>
      <c r="J147" s="224">
        <f>ROUND(I147*H147,2)</f>
        <v>0</v>
      </c>
      <c r="K147" s="220" t="s">
        <v>149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88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150</v>
      </c>
      <c r="BM147" s="229" t="s">
        <v>225</v>
      </c>
    </row>
    <row r="148" s="2" customFormat="1" ht="16.5" customHeight="1">
      <c r="A148" s="38"/>
      <c r="B148" s="39"/>
      <c r="C148" s="218" t="s">
        <v>226</v>
      </c>
      <c r="D148" s="218" t="s">
        <v>145</v>
      </c>
      <c r="E148" s="219" t="s">
        <v>227</v>
      </c>
      <c r="F148" s="220" t="s">
        <v>228</v>
      </c>
      <c r="G148" s="221" t="s">
        <v>216</v>
      </c>
      <c r="H148" s="222">
        <v>346.97199999999998</v>
      </c>
      <c r="I148" s="223"/>
      <c r="J148" s="224">
        <f>ROUND(I148*H148,2)</f>
        <v>0</v>
      </c>
      <c r="K148" s="220" t="s">
        <v>149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88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150</v>
      </c>
      <c r="BM148" s="229" t="s">
        <v>229</v>
      </c>
    </row>
    <row r="149" s="2" customFormat="1" ht="33" customHeight="1">
      <c r="A149" s="38"/>
      <c r="B149" s="39"/>
      <c r="C149" s="218" t="s">
        <v>230</v>
      </c>
      <c r="D149" s="218" t="s">
        <v>145</v>
      </c>
      <c r="E149" s="219" t="s">
        <v>231</v>
      </c>
      <c r="F149" s="220" t="s">
        <v>232</v>
      </c>
      <c r="G149" s="221" t="s">
        <v>176</v>
      </c>
      <c r="H149" s="222">
        <v>624.54999999999995</v>
      </c>
      <c r="I149" s="223"/>
      <c r="J149" s="224">
        <f>ROUND(I149*H149,2)</f>
        <v>0</v>
      </c>
      <c r="K149" s="220" t="s">
        <v>149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88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150</v>
      </c>
      <c r="BM149" s="229" t="s">
        <v>233</v>
      </c>
    </row>
    <row r="150" s="12" customFormat="1" ht="22.8" customHeight="1">
      <c r="A150" s="12"/>
      <c r="B150" s="202"/>
      <c r="C150" s="203"/>
      <c r="D150" s="204" t="s">
        <v>77</v>
      </c>
      <c r="E150" s="216" t="s">
        <v>88</v>
      </c>
      <c r="F150" s="216" t="s">
        <v>234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SUM(P151:P183)</f>
        <v>0</v>
      </c>
      <c r="Q150" s="210"/>
      <c r="R150" s="211">
        <f>SUM(R151:R183)</f>
        <v>80.184708450000002</v>
      </c>
      <c r="S150" s="210"/>
      <c r="T150" s="212">
        <f>SUM(T151:T183)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86</v>
      </c>
      <c r="AT150" s="214" t="s">
        <v>77</v>
      </c>
      <c r="AU150" s="214" t="s">
        <v>86</v>
      </c>
      <c r="AY150" s="213" t="s">
        <v>143</v>
      </c>
      <c r="BK150" s="215">
        <f>SUM(BK151:BK183)</f>
        <v>0</v>
      </c>
    </row>
    <row r="151" s="2" customFormat="1" ht="33" customHeight="1">
      <c r="A151" s="38"/>
      <c r="B151" s="39"/>
      <c r="C151" s="218" t="s">
        <v>173</v>
      </c>
      <c r="D151" s="218" t="s">
        <v>145</v>
      </c>
      <c r="E151" s="219" t="s">
        <v>235</v>
      </c>
      <c r="F151" s="220" t="s">
        <v>236</v>
      </c>
      <c r="G151" s="221" t="s">
        <v>160</v>
      </c>
      <c r="H151" s="222">
        <v>112</v>
      </c>
      <c r="I151" s="223"/>
      <c r="J151" s="224">
        <f>ROUND(I151*H151,2)</f>
        <v>0</v>
      </c>
      <c r="K151" s="220" t="s">
        <v>149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88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150</v>
      </c>
      <c r="BM151" s="229" t="s">
        <v>237</v>
      </c>
    </row>
    <row r="152" s="13" customFormat="1">
      <c r="A152" s="13"/>
      <c r="B152" s="231"/>
      <c r="C152" s="232"/>
      <c r="D152" s="233" t="s">
        <v>152</v>
      </c>
      <c r="E152" s="234" t="s">
        <v>1</v>
      </c>
      <c r="F152" s="235" t="s">
        <v>238</v>
      </c>
      <c r="G152" s="232"/>
      <c r="H152" s="236">
        <v>112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152</v>
      </c>
      <c r="AU152" s="242" t="s">
        <v>88</v>
      </c>
      <c r="AV152" s="13" t="s">
        <v>88</v>
      </c>
      <c r="AW152" s="13" t="s">
        <v>33</v>
      </c>
      <c r="AX152" s="13" t="s">
        <v>86</v>
      </c>
      <c r="AY152" s="242" t="s">
        <v>143</v>
      </c>
    </row>
    <row r="153" s="2" customFormat="1" ht="16.5" customHeight="1">
      <c r="A153" s="38"/>
      <c r="B153" s="39"/>
      <c r="C153" s="248" t="s">
        <v>178</v>
      </c>
      <c r="D153" s="248" t="s">
        <v>239</v>
      </c>
      <c r="E153" s="249" t="s">
        <v>240</v>
      </c>
      <c r="F153" s="250" t="s">
        <v>241</v>
      </c>
      <c r="G153" s="251" t="s">
        <v>216</v>
      </c>
      <c r="H153" s="252">
        <v>3.165</v>
      </c>
      <c r="I153" s="253"/>
      <c r="J153" s="254">
        <f>ROUND(I153*H153,2)</f>
        <v>0</v>
      </c>
      <c r="K153" s="250" t="s">
        <v>149</v>
      </c>
      <c r="L153" s="255"/>
      <c r="M153" s="256" t="s">
        <v>1</v>
      </c>
      <c r="N153" s="257" t="s">
        <v>43</v>
      </c>
      <c r="O153" s="91"/>
      <c r="P153" s="227">
        <f>O153*H153</f>
        <v>0</v>
      </c>
      <c r="Q153" s="227">
        <v>2.4289999999999998</v>
      </c>
      <c r="R153" s="227">
        <f>Q153*H153</f>
        <v>7.6877849999999999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182</v>
      </c>
      <c r="AT153" s="229" t="s">
        <v>239</v>
      </c>
      <c r="AU153" s="229" t="s">
        <v>88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150</v>
      </c>
      <c r="BM153" s="229" t="s">
        <v>242</v>
      </c>
    </row>
    <row r="154" s="13" customFormat="1">
      <c r="A154" s="13"/>
      <c r="B154" s="231"/>
      <c r="C154" s="232"/>
      <c r="D154" s="233" t="s">
        <v>152</v>
      </c>
      <c r="E154" s="234" t="s">
        <v>1</v>
      </c>
      <c r="F154" s="235" t="s">
        <v>243</v>
      </c>
      <c r="G154" s="232"/>
      <c r="H154" s="236">
        <v>3.165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152</v>
      </c>
      <c r="AU154" s="242" t="s">
        <v>88</v>
      </c>
      <c r="AV154" s="13" t="s">
        <v>88</v>
      </c>
      <c r="AW154" s="13" t="s">
        <v>33</v>
      </c>
      <c r="AX154" s="13" t="s">
        <v>86</v>
      </c>
      <c r="AY154" s="242" t="s">
        <v>143</v>
      </c>
    </row>
    <row r="155" s="2" customFormat="1" ht="24.15" customHeight="1">
      <c r="A155" s="38"/>
      <c r="B155" s="39"/>
      <c r="C155" s="218" t="s">
        <v>182</v>
      </c>
      <c r="D155" s="218" t="s">
        <v>145</v>
      </c>
      <c r="E155" s="219" t="s">
        <v>244</v>
      </c>
      <c r="F155" s="220" t="s">
        <v>245</v>
      </c>
      <c r="G155" s="221" t="s">
        <v>176</v>
      </c>
      <c r="H155" s="222">
        <v>1.847</v>
      </c>
      <c r="I155" s="223"/>
      <c r="J155" s="224">
        <f>ROUND(I155*H155,2)</f>
        <v>0</v>
      </c>
      <c r="K155" s="220" t="s">
        <v>149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1.1133200000000001</v>
      </c>
      <c r="R155" s="227">
        <f>Q155*H155</f>
        <v>2.0563020400000003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88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150</v>
      </c>
      <c r="BM155" s="229" t="s">
        <v>246</v>
      </c>
    </row>
    <row r="156" s="13" customFormat="1">
      <c r="A156" s="13"/>
      <c r="B156" s="231"/>
      <c r="C156" s="232"/>
      <c r="D156" s="233" t="s">
        <v>152</v>
      </c>
      <c r="E156" s="234" t="s">
        <v>1</v>
      </c>
      <c r="F156" s="235" t="s">
        <v>247</v>
      </c>
      <c r="G156" s="232"/>
      <c r="H156" s="236">
        <v>1.454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152</v>
      </c>
      <c r="AU156" s="242" t="s">
        <v>88</v>
      </c>
      <c r="AV156" s="13" t="s">
        <v>88</v>
      </c>
      <c r="AW156" s="13" t="s">
        <v>33</v>
      </c>
      <c r="AX156" s="13" t="s">
        <v>78</v>
      </c>
      <c r="AY156" s="242" t="s">
        <v>143</v>
      </c>
    </row>
    <row r="157" s="13" customFormat="1">
      <c r="A157" s="13"/>
      <c r="B157" s="231"/>
      <c r="C157" s="232"/>
      <c r="D157" s="233" t="s">
        <v>152</v>
      </c>
      <c r="E157" s="234" t="s">
        <v>1</v>
      </c>
      <c r="F157" s="235" t="s">
        <v>248</v>
      </c>
      <c r="G157" s="232"/>
      <c r="H157" s="236">
        <v>0.191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152</v>
      </c>
      <c r="AU157" s="242" t="s">
        <v>88</v>
      </c>
      <c r="AV157" s="13" t="s">
        <v>88</v>
      </c>
      <c r="AW157" s="13" t="s">
        <v>33</v>
      </c>
      <c r="AX157" s="13" t="s">
        <v>78</v>
      </c>
      <c r="AY157" s="242" t="s">
        <v>143</v>
      </c>
    </row>
    <row r="158" s="13" customFormat="1">
      <c r="A158" s="13"/>
      <c r="B158" s="231"/>
      <c r="C158" s="232"/>
      <c r="D158" s="233" t="s">
        <v>152</v>
      </c>
      <c r="E158" s="234" t="s">
        <v>1</v>
      </c>
      <c r="F158" s="235" t="s">
        <v>249</v>
      </c>
      <c r="G158" s="232"/>
      <c r="H158" s="236">
        <v>0.11600000000000001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152</v>
      </c>
      <c r="AU158" s="242" t="s">
        <v>88</v>
      </c>
      <c r="AV158" s="13" t="s">
        <v>88</v>
      </c>
      <c r="AW158" s="13" t="s">
        <v>33</v>
      </c>
      <c r="AX158" s="13" t="s">
        <v>78</v>
      </c>
      <c r="AY158" s="242" t="s">
        <v>143</v>
      </c>
    </row>
    <row r="159" s="13" customFormat="1">
      <c r="A159" s="13"/>
      <c r="B159" s="231"/>
      <c r="C159" s="232"/>
      <c r="D159" s="233" t="s">
        <v>152</v>
      </c>
      <c r="E159" s="234" t="s">
        <v>1</v>
      </c>
      <c r="F159" s="235" t="s">
        <v>250</v>
      </c>
      <c r="G159" s="232"/>
      <c r="H159" s="236">
        <v>0.085999999999999993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152</v>
      </c>
      <c r="AU159" s="242" t="s">
        <v>88</v>
      </c>
      <c r="AV159" s="13" t="s">
        <v>88</v>
      </c>
      <c r="AW159" s="13" t="s">
        <v>33</v>
      </c>
      <c r="AX159" s="13" t="s">
        <v>78</v>
      </c>
      <c r="AY159" s="242" t="s">
        <v>143</v>
      </c>
    </row>
    <row r="160" s="14" customFormat="1">
      <c r="A160" s="14"/>
      <c r="B160" s="258"/>
      <c r="C160" s="259"/>
      <c r="D160" s="233" t="s">
        <v>152</v>
      </c>
      <c r="E160" s="260" t="s">
        <v>1</v>
      </c>
      <c r="F160" s="261" t="s">
        <v>251</v>
      </c>
      <c r="G160" s="259"/>
      <c r="H160" s="262">
        <v>1.847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152</v>
      </c>
      <c r="AU160" s="268" t="s">
        <v>88</v>
      </c>
      <c r="AV160" s="14" t="s">
        <v>150</v>
      </c>
      <c r="AW160" s="14" t="s">
        <v>33</v>
      </c>
      <c r="AX160" s="14" t="s">
        <v>86</v>
      </c>
      <c r="AY160" s="268" t="s">
        <v>143</v>
      </c>
    </row>
    <row r="161" s="2" customFormat="1" ht="24.15" customHeight="1">
      <c r="A161" s="38"/>
      <c r="B161" s="39"/>
      <c r="C161" s="218" t="s">
        <v>165</v>
      </c>
      <c r="D161" s="218" t="s">
        <v>145</v>
      </c>
      <c r="E161" s="219" t="s">
        <v>252</v>
      </c>
      <c r="F161" s="220" t="s">
        <v>253</v>
      </c>
      <c r="G161" s="221" t="s">
        <v>216</v>
      </c>
      <c r="H161" s="222">
        <v>21.643999999999998</v>
      </c>
      <c r="I161" s="223"/>
      <c r="J161" s="224">
        <f>ROUND(I161*H161,2)</f>
        <v>0</v>
      </c>
      <c r="K161" s="220" t="s">
        <v>149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2.45329</v>
      </c>
      <c r="R161" s="227">
        <f>Q161*H161</f>
        <v>53.099008759999997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145</v>
      </c>
      <c r="AU161" s="229" t="s">
        <v>88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150</v>
      </c>
      <c r="BM161" s="229" t="s">
        <v>254</v>
      </c>
    </row>
    <row r="162" s="13" customFormat="1">
      <c r="A162" s="13"/>
      <c r="B162" s="231"/>
      <c r="C162" s="232"/>
      <c r="D162" s="233" t="s">
        <v>152</v>
      </c>
      <c r="E162" s="234" t="s">
        <v>1</v>
      </c>
      <c r="F162" s="235" t="s">
        <v>255</v>
      </c>
      <c r="G162" s="232"/>
      <c r="H162" s="236">
        <v>3.1400000000000001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152</v>
      </c>
      <c r="AU162" s="242" t="s">
        <v>88</v>
      </c>
      <c r="AV162" s="13" t="s">
        <v>88</v>
      </c>
      <c r="AW162" s="13" t="s">
        <v>33</v>
      </c>
      <c r="AX162" s="13" t="s">
        <v>78</v>
      </c>
      <c r="AY162" s="242" t="s">
        <v>143</v>
      </c>
    </row>
    <row r="163" s="13" customFormat="1">
      <c r="A163" s="13"/>
      <c r="B163" s="231"/>
      <c r="C163" s="232"/>
      <c r="D163" s="233" t="s">
        <v>152</v>
      </c>
      <c r="E163" s="234" t="s">
        <v>1</v>
      </c>
      <c r="F163" s="235" t="s">
        <v>256</v>
      </c>
      <c r="G163" s="232"/>
      <c r="H163" s="236">
        <v>18.504000000000001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152</v>
      </c>
      <c r="AU163" s="242" t="s">
        <v>88</v>
      </c>
      <c r="AV163" s="13" t="s">
        <v>88</v>
      </c>
      <c r="AW163" s="13" t="s">
        <v>33</v>
      </c>
      <c r="AX163" s="13" t="s">
        <v>78</v>
      </c>
      <c r="AY163" s="242" t="s">
        <v>143</v>
      </c>
    </row>
    <row r="164" s="14" customFormat="1">
      <c r="A164" s="14"/>
      <c r="B164" s="258"/>
      <c r="C164" s="259"/>
      <c r="D164" s="233" t="s">
        <v>152</v>
      </c>
      <c r="E164" s="260" t="s">
        <v>1</v>
      </c>
      <c r="F164" s="261" t="s">
        <v>251</v>
      </c>
      <c r="G164" s="259"/>
      <c r="H164" s="262">
        <v>21.643999999999998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8" t="s">
        <v>152</v>
      </c>
      <c r="AU164" s="268" t="s">
        <v>88</v>
      </c>
      <c r="AV164" s="14" t="s">
        <v>150</v>
      </c>
      <c r="AW164" s="14" t="s">
        <v>33</v>
      </c>
      <c r="AX164" s="14" t="s">
        <v>86</v>
      </c>
      <c r="AY164" s="268" t="s">
        <v>143</v>
      </c>
    </row>
    <row r="165" s="2" customFormat="1" ht="16.5" customHeight="1">
      <c r="A165" s="38"/>
      <c r="B165" s="39"/>
      <c r="C165" s="218" t="s">
        <v>257</v>
      </c>
      <c r="D165" s="218" t="s">
        <v>145</v>
      </c>
      <c r="E165" s="219" t="s">
        <v>258</v>
      </c>
      <c r="F165" s="220" t="s">
        <v>259</v>
      </c>
      <c r="G165" s="221" t="s">
        <v>148</v>
      </c>
      <c r="H165" s="222">
        <v>135.91999999999999</v>
      </c>
      <c r="I165" s="223"/>
      <c r="J165" s="224">
        <f>ROUND(I165*H165,2)</f>
        <v>0</v>
      </c>
      <c r="K165" s="220" t="s">
        <v>149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0.0026900000000000001</v>
      </c>
      <c r="R165" s="227">
        <f>Q165*H165</f>
        <v>0.36562479999999997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150</v>
      </c>
      <c r="AT165" s="229" t="s">
        <v>145</v>
      </c>
      <c r="AU165" s="229" t="s">
        <v>88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150</v>
      </c>
      <c r="BM165" s="229" t="s">
        <v>260</v>
      </c>
    </row>
    <row r="166" s="13" customFormat="1">
      <c r="A166" s="13"/>
      <c r="B166" s="231"/>
      <c r="C166" s="232"/>
      <c r="D166" s="233" t="s">
        <v>152</v>
      </c>
      <c r="E166" s="234" t="s">
        <v>1</v>
      </c>
      <c r="F166" s="235" t="s">
        <v>261</v>
      </c>
      <c r="G166" s="232"/>
      <c r="H166" s="236">
        <v>12.560000000000001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152</v>
      </c>
      <c r="AU166" s="242" t="s">
        <v>88</v>
      </c>
      <c r="AV166" s="13" t="s">
        <v>88</v>
      </c>
      <c r="AW166" s="13" t="s">
        <v>33</v>
      </c>
      <c r="AX166" s="13" t="s">
        <v>78</v>
      </c>
      <c r="AY166" s="242" t="s">
        <v>143</v>
      </c>
    </row>
    <row r="167" s="13" customFormat="1">
      <c r="A167" s="13"/>
      <c r="B167" s="231"/>
      <c r="C167" s="232"/>
      <c r="D167" s="233" t="s">
        <v>152</v>
      </c>
      <c r="E167" s="234" t="s">
        <v>1</v>
      </c>
      <c r="F167" s="235" t="s">
        <v>262</v>
      </c>
      <c r="G167" s="232"/>
      <c r="H167" s="236">
        <v>123.36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152</v>
      </c>
      <c r="AU167" s="242" t="s">
        <v>88</v>
      </c>
      <c r="AV167" s="13" t="s">
        <v>88</v>
      </c>
      <c r="AW167" s="13" t="s">
        <v>33</v>
      </c>
      <c r="AX167" s="13" t="s">
        <v>78</v>
      </c>
      <c r="AY167" s="242" t="s">
        <v>143</v>
      </c>
    </row>
    <row r="168" s="14" customFormat="1">
      <c r="A168" s="14"/>
      <c r="B168" s="258"/>
      <c r="C168" s="259"/>
      <c r="D168" s="233" t="s">
        <v>152</v>
      </c>
      <c r="E168" s="260" t="s">
        <v>1</v>
      </c>
      <c r="F168" s="261" t="s">
        <v>251</v>
      </c>
      <c r="G168" s="259"/>
      <c r="H168" s="262">
        <v>135.91999999999999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152</v>
      </c>
      <c r="AU168" s="268" t="s">
        <v>88</v>
      </c>
      <c r="AV168" s="14" t="s">
        <v>150</v>
      </c>
      <c r="AW168" s="14" t="s">
        <v>33</v>
      </c>
      <c r="AX168" s="14" t="s">
        <v>86</v>
      </c>
      <c r="AY168" s="268" t="s">
        <v>143</v>
      </c>
    </row>
    <row r="169" s="2" customFormat="1" ht="16.5" customHeight="1">
      <c r="A169" s="38"/>
      <c r="B169" s="39"/>
      <c r="C169" s="218" t="s">
        <v>263</v>
      </c>
      <c r="D169" s="218" t="s">
        <v>145</v>
      </c>
      <c r="E169" s="219" t="s">
        <v>264</v>
      </c>
      <c r="F169" s="220" t="s">
        <v>265</v>
      </c>
      <c r="G169" s="221" t="s">
        <v>148</v>
      </c>
      <c r="H169" s="222">
        <v>135.91999999999999</v>
      </c>
      <c r="I169" s="223"/>
      <c r="J169" s="224">
        <f>ROUND(I169*H169,2)</f>
        <v>0</v>
      </c>
      <c r="K169" s="220" t="s">
        <v>149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150</v>
      </c>
      <c r="AT169" s="229" t="s">
        <v>145</v>
      </c>
      <c r="AU169" s="229" t="s">
        <v>88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150</v>
      </c>
      <c r="BM169" s="229" t="s">
        <v>266</v>
      </c>
    </row>
    <row r="170" s="2" customFormat="1" ht="21.75" customHeight="1">
      <c r="A170" s="38"/>
      <c r="B170" s="39"/>
      <c r="C170" s="218" t="s">
        <v>267</v>
      </c>
      <c r="D170" s="218" t="s">
        <v>145</v>
      </c>
      <c r="E170" s="219" t="s">
        <v>268</v>
      </c>
      <c r="F170" s="220" t="s">
        <v>269</v>
      </c>
      <c r="G170" s="221" t="s">
        <v>176</v>
      </c>
      <c r="H170" s="222">
        <v>1.218</v>
      </c>
      <c r="I170" s="223"/>
      <c r="J170" s="224">
        <f>ROUND(I170*H170,2)</f>
        <v>0</v>
      </c>
      <c r="K170" s="220" t="s">
        <v>149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1.0601700000000001</v>
      </c>
      <c r="R170" s="227">
        <f>Q170*H170</f>
        <v>1.2912870599999999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145</v>
      </c>
      <c r="AU170" s="229" t="s">
        <v>88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150</v>
      </c>
      <c r="BM170" s="229" t="s">
        <v>270</v>
      </c>
    </row>
    <row r="171" s="13" customFormat="1">
      <c r="A171" s="13"/>
      <c r="B171" s="231"/>
      <c r="C171" s="232"/>
      <c r="D171" s="233" t="s">
        <v>152</v>
      </c>
      <c r="E171" s="234" t="s">
        <v>1</v>
      </c>
      <c r="F171" s="235" t="s">
        <v>271</v>
      </c>
      <c r="G171" s="232"/>
      <c r="H171" s="236">
        <v>0.29499999999999998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152</v>
      </c>
      <c r="AU171" s="242" t="s">
        <v>88</v>
      </c>
      <c r="AV171" s="13" t="s">
        <v>88</v>
      </c>
      <c r="AW171" s="13" t="s">
        <v>33</v>
      </c>
      <c r="AX171" s="13" t="s">
        <v>78</v>
      </c>
      <c r="AY171" s="242" t="s">
        <v>143</v>
      </c>
    </row>
    <row r="172" s="13" customFormat="1">
      <c r="A172" s="13"/>
      <c r="B172" s="231"/>
      <c r="C172" s="232"/>
      <c r="D172" s="233" t="s">
        <v>152</v>
      </c>
      <c r="E172" s="234" t="s">
        <v>1</v>
      </c>
      <c r="F172" s="235" t="s">
        <v>272</v>
      </c>
      <c r="G172" s="232"/>
      <c r="H172" s="236">
        <v>0.66200000000000003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152</v>
      </c>
      <c r="AU172" s="242" t="s">
        <v>88</v>
      </c>
      <c r="AV172" s="13" t="s">
        <v>88</v>
      </c>
      <c r="AW172" s="13" t="s">
        <v>33</v>
      </c>
      <c r="AX172" s="13" t="s">
        <v>78</v>
      </c>
      <c r="AY172" s="242" t="s">
        <v>143</v>
      </c>
    </row>
    <row r="173" s="13" customFormat="1">
      <c r="A173" s="13"/>
      <c r="B173" s="231"/>
      <c r="C173" s="232"/>
      <c r="D173" s="233" t="s">
        <v>152</v>
      </c>
      <c r="E173" s="234" t="s">
        <v>1</v>
      </c>
      <c r="F173" s="235" t="s">
        <v>273</v>
      </c>
      <c r="G173" s="232"/>
      <c r="H173" s="236">
        <v>0.26100000000000001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152</v>
      </c>
      <c r="AU173" s="242" t="s">
        <v>88</v>
      </c>
      <c r="AV173" s="13" t="s">
        <v>88</v>
      </c>
      <c r="AW173" s="13" t="s">
        <v>33</v>
      </c>
      <c r="AX173" s="13" t="s">
        <v>78</v>
      </c>
      <c r="AY173" s="242" t="s">
        <v>143</v>
      </c>
    </row>
    <row r="174" s="14" customFormat="1">
      <c r="A174" s="14"/>
      <c r="B174" s="258"/>
      <c r="C174" s="259"/>
      <c r="D174" s="233" t="s">
        <v>152</v>
      </c>
      <c r="E174" s="260" t="s">
        <v>1</v>
      </c>
      <c r="F174" s="261" t="s">
        <v>251</v>
      </c>
      <c r="G174" s="259"/>
      <c r="H174" s="262">
        <v>1.218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8" t="s">
        <v>152</v>
      </c>
      <c r="AU174" s="268" t="s">
        <v>88</v>
      </c>
      <c r="AV174" s="14" t="s">
        <v>150</v>
      </c>
      <c r="AW174" s="14" t="s">
        <v>33</v>
      </c>
      <c r="AX174" s="14" t="s">
        <v>86</v>
      </c>
      <c r="AY174" s="268" t="s">
        <v>143</v>
      </c>
    </row>
    <row r="175" s="2" customFormat="1" ht="24.15" customHeight="1">
      <c r="A175" s="38"/>
      <c r="B175" s="39"/>
      <c r="C175" s="218" t="s">
        <v>274</v>
      </c>
      <c r="D175" s="218" t="s">
        <v>145</v>
      </c>
      <c r="E175" s="219" t="s">
        <v>275</v>
      </c>
      <c r="F175" s="220" t="s">
        <v>276</v>
      </c>
      <c r="G175" s="221" t="s">
        <v>216</v>
      </c>
      <c r="H175" s="222">
        <v>6.2720000000000002</v>
      </c>
      <c r="I175" s="223"/>
      <c r="J175" s="224">
        <f>ROUND(I175*H175,2)</f>
        <v>0</v>
      </c>
      <c r="K175" s="220" t="s">
        <v>149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2.45329</v>
      </c>
      <c r="R175" s="227">
        <f>Q175*H175</f>
        <v>15.38703488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150</v>
      </c>
      <c r="AT175" s="229" t="s">
        <v>145</v>
      </c>
      <c r="AU175" s="229" t="s">
        <v>88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150</v>
      </c>
      <c r="BM175" s="229" t="s">
        <v>277</v>
      </c>
    </row>
    <row r="176" s="13" customFormat="1">
      <c r="A176" s="13"/>
      <c r="B176" s="231"/>
      <c r="C176" s="232"/>
      <c r="D176" s="233" t="s">
        <v>152</v>
      </c>
      <c r="E176" s="234" t="s">
        <v>1</v>
      </c>
      <c r="F176" s="235" t="s">
        <v>278</v>
      </c>
      <c r="G176" s="232"/>
      <c r="H176" s="236">
        <v>6.2720000000000002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152</v>
      </c>
      <c r="AU176" s="242" t="s">
        <v>88</v>
      </c>
      <c r="AV176" s="13" t="s">
        <v>88</v>
      </c>
      <c r="AW176" s="13" t="s">
        <v>33</v>
      </c>
      <c r="AX176" s="13" t="s">
        <v>86</v>
      </c>
      <c r="AY176" s="242" t="s">
        <v>143</v>
      </c>
    </row>
    <row r="177" s="2" customFormat="1" ht="16.5" customHeight="1">
      <c r="A177" s="38"/>
      <c r="B177" s="39"/>
      <c r="C177" s="218" t="s">
        <v>279</v>
      </c>
      <c r="D177" s="218" t="s">
        <v>145</v>
      </c>
      <c r="E177" s="219" t="s">
        <v>280</v>
      </c>
      <c r="F177" s="220" t="s">
        <v>281</v>
      </c>
      <c r="G177" s="221" t="s">
        <v>148</v>
      </c>
      <c r="H177" s="222">
        <v>23.199999999999999</v>
      </c>
      <c r="I177" s="223"/>
      <c r="J177" s="224">
        <f>ROUND(I177*H177,2)</f>
        <v>0</v>
      </c>
      <c r="K177" s="220" t="s">
        <v>149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0.00264</v>
      </c>
      <c r="R177" s="227">
        <f>Q177*H177</f>
        <v>0.061247999999999997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150</v>
      </c>
      <c r="AT177" s="229" t="s">
        <v>145</v>
      </c>
      <c r="AU177" s="229" t="s">
        <v>88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150</v>
      </c>
      <c r="BM177" s="229" t="s">
        <v>282</v>
      </c>
    </row>
    <row r="178" s="13" customFormat="1">
      <c r="A178" s="13"/>
      <c r="B178" s="231"/>
      <c r="C178" s="232"/>
      <c r="D178" s="233" t="s">
        <v>152</v>
      </c>
      <c r="E178" s="234" t="s">
        <v>1</v>
      </c>
      <c r="F178" s="235" t="s">
        <v>283</v>
      </c>
      <c r="G178" s="232"/>
      <c r="H178" s="236">
        <v>23.199999999999999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152</v>
      </c>
      <c r="AU178" s="242" t="s">
        <v>88</v>
      </c>
      <c r="AV178" s="13" t="s">
        <v>88</v>
      </c>
      <c r="AW178" s="13" t="s">
        <v>33</v>
      </c>
      <c r="AX178" s="13" t="s">
        <v>86</v>
      </c>
      <c r="AY178" s="242" t="s">
        <v>143</v>
      </c>
    </row>
    <row r="179" s="2" customFormat="1" ht="16.5" customHeight="1">
      <c r="A179" s="38"/>
      <c r="B179" s="39"/>
      <c r="C179" s="218" t="s">
        <v>8</v>
      </c>
      <c r="D179" s="218" t="s">
        <v>145</v>
      </c>
      <c r="E179" s="219" t="s">
        <v>284</v>
      </c>
      <c r="F179" s="220" t="s">
        <v>285</v>
      </c>
      <c r="G179" s="221" t="s">
        <v>148</v>
      </c>
      <c r="H179" s="222">
        <v>23.199999999999999</v>
      </c>
      <c r="I179" s="223"/>
      <c r="J179" s="224">
        <f>ROUND(I179*H179,2)</f>
        <v>0</v>
      </c>
      <c r="K179" s="220" t="s">
        <v>149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150</v>
      </c>
      <c r="AT179" s="229" t="s">
        <v>145</v>
      </c>
      <c r="AU179" s="229" t="s">
        <v>88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150</v>
      </c>
      <c r="BM179" s="229" t="s">
        <v>286</v>
      </c>
    </row>
    <row r="180" s="2" customFormat="1" ht="21.75" customHeight="1">
      <c r="A180" s="38"/>
      <c r="B180" s="39"/>
      <c r="C180" s="218" t="s">
        <v>287</v>
      </c>
      <c r="D180" s="218" t="s">
        <v>145</v>
      </c>
      <c r="E180" s="219" t="s">
        <v>288</v>
      </c>
      <c r="F180" s="220" t="s">
        <v>289</v>
      </c>
      <c r="G180" s="221" t="s">
        <v>176</v>
      </c>
      <c r="H180" s="222">
        <v>0.223</v>
      </c>
      <c r="I180" s="223"/>
      <c r="J180" s="224">
        <f>ROUND(I180*H180,2)</f>
        <v>0</v>
      </c>
      <c r="K180" s="220" t="s">
        <v>149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1.0601700000000001</v>
      </c>
      <c r="R180" s="227">
        <f>Q180*H180</f>
        <v>0.23641791000000001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150</v>
      </c>
      <c r="AT180" s="229" t="s">
        <v>145</v>
      </c>
      <c r="AU180" s="229" t="s">
        <v>88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150</v>
      </c>
      <c r="BM180" s="229" t="s">
        <v>290</v>
      </c>
    </row>
    <row r="181" s="13" customFormat="1">
      <c r="A181" s="13"/>
      <c r="B181" s="231"/>
      <c r="C181" s="232"/>
      <c r="D181" s="233" t="s">
        <v>152</v>
      </c>
      <c r="E181" s="234" t="s">
        <v>1</v>
      </c>
      <c r="F181" s="235" t="s">
        <v>291</v>
      </c>
      <c r="G181" s="232"/>
      <c r="H181" s="236">
        <v>0.155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152</v>
      </c>
      <c r="AU181" s="242" t="s">
        <v>88</v>
      </c>
      <c r="AV181" s="13" t="s">
        <v>88</v>
      </c>
      <c r="AW181" s="13" t="s">
        <v>33</v>
      </c>
      <c r="AX181" s="13" t="s">
        <v>78</v>
      </c>
      <c r="AY181" s="242" t="s">
        <v>143</v>
      </c>
    </row>
    <row r="182" s="13" customFormat="1">
      <c r="A182" s="13"/>
      <c r="B182" s="231"/>
      <c r="C182" s="232"/>
      <c r="D182" s="233" t="s">
        <v>152</v>
      </c>
      <c r="E182" s="234" t="s">
        <v>1</v>
      </c>
      <c r="F182" s="235" t="s">
        <v>292</v>
      </c>
      <c r="G182" s="232"/>
      <c r="H182" s="236">
        <v>0.068000000000000005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152</v>
      </c>
      <c r="AU182" s="242" t="s">
        <v>88</v>
      </c>
      <c r="AV182" s="13" t="s">
        <v>88</v>
      </c>
      <c r="AW182" s="13" t="s">
        <v>33</v>
      </c>
      <c r="AX182" s="13" t="s">
        <v>78</v>
      </c>
      <c r="AY182" s="242" t="s">
        <v>143</v>
      </c>
    </row>
    <row r="183" s="14" customFormat="1">
      <c r="A183" s="14"/>
      <c r="B183" s="258"/>
      <c r="C183" s="259"/>
      <c r="D183" s="233" t="s">
        <v>152</v>
      </c>
      <c r="E183" s="260" t="s">
        <v>1</v>
      </c>
      <c r="F183" s="261" t="s">
        <v>251</v>
      </c>
      <c r="G183" s="259"/>
      <c r="H183" s="262">
        <v>0.223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152</v>
      </c>
      <c r="AU183" s="268" t="s">
        <v>88</v>
      </c>
      <c r="AV183" s="14" t="s">
        <v>150</v>
      </c>
      <c r="AW183" s="14" t="s">
        <v>33</v>
      </c>
      <c r="AX183" s="14" t="s">
        <v>86</v>
      </c>
      <c r="AY183" s="268" t="s">
        <v>143</v>
      </c>
    </row>
    <row r="184" s="12" customFormat="1" ht="22.8" customHeight="1">
      <c r="A184" s="12"/>
      <c r="B184" s="202"/>
      <c r="C184" s="203"/>
      <c r="D184" s="204" t="s">
        <v>77</v>
      </c>
      <c r="E184" s="216" t="s">
        <v>157</v>
      </c>
      <c r="F184" s="216" t="s">
        <v>293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SUM(P185:P217)</f>
        <v>0</v>
      </c>
      <c r="Q184" s="210"/>
      <c r="R184" s="211">
        <f>SUM(R185:R217)</f>
        <v>54.419196180000007</v>
      </c>
      <c r="S184" s="210"/>
      <c r="T184" s="212">
        <f>SUM(T185:T217)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86</v>
      </c>
      <c r="AT184" s="214" t="s">
        <v>77</v>
      </c>
      <c r="AU184" s="214" t="s">
        <v>86</v>
      </c>
      <c r="AY184" s="213" t="s">
        <v>143</v>
      </c>
      <c r="BK184" s="215">
        <f>SUM(BK185:BK217)</f>
        <v>0</v>
      </c>
    </row>
    <row r="185" s="2" customFormat="1" ht="24.15" customHeight="1">
      <c r="A185" s="38"/>
      <c r="B185" s="39"/>
      <c r="C185" s="218" t="s">
        <v>294</v>
      </c>
      <c r="D185" s="218" t="s">
        <v>145</v>
      </c>
      <c r="E185" s="219" t="s">
        <v>295</v>
      </c>
      <c r="F185" s="220" t="s">
        <v>296</v>
      </c>
      <c r="G185" s="221" t="s">
        <v>216</v>
      </c>
      <c r="H185" s="222">
        <v>0.35999999999999999</v>
      </c>
      <c r="I185" s="223"/>
      <c r="J185" s="224">
        <f>ROUND(I185*H185,2)</f>
        <v>0</v>
      </c>
      <c r="K185" s="220" t="s">
        <v>149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1.8775</v>
      </c>
      <c r="R185" s="227">
        <f>Q185*H185</f>
        <v>0.67589999999999995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88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150</v>
      </c>
      <c r="BM185" s="229" t="s">
        <v>297</v>
      </c>
    </row>
    <row r="186" s="13" customFormat="1">
      <c r="A186" s="13"/>
      <c r="B186" s="231"/>
      <c r="C186" s="232"/>
      <c r="D186" s="233" t="s">
        <v>152</v>
      </c>
      <c r="E186" s="234" t="s">
        <v>1</v>
      </c>
      <c r="F186" s="235" t="s">
        <v>298</v>
      </c>
      <c r="G186" s="232"/>
      <c r="H186" s="236">
        <v>0.35999999999999999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152</v>
      </c>
      <c r="AU186" s="242" t="s">
        <v>88</v>
      </c>
      <c r="AV186" s="13" t="s">
        <v>88</v>
      </c>
      <c r="AW186" s="13" t="s">
        <v>33</v>
      </c>
      <c r="AX186" s="13" t="s">
        <v>86</v>
      </c>
      <c r="AY186" s="242" t="s">
        <v>143</v>
      </c>
    </row>
    <row r="187" s="2" customFormat="1" ht="24.15" customHeight="1">
      <c r="A187" s="38"/>
      <c r="B187" s="39"/>
      <c r="C187" s="218" t="s">
        <v>299</v>
      </c>
      <c r="D187" s="218" t="s">
        <v>145</v>
      </c>
      <c r="E187" s="219" t="s">
        <v>300</v>
      </c>
      <c r="F187" s="220" t="s">
        <v>301</v>
      </c>
      <c r="G187" s="221" t="s">
        <v>216</v>
      </c>
      <c r="H187" s="222">
        <v>1.8</v>
      </c>
      <c r="I187" s="223"/>
      <c r="J187" s="224">
        <f>ROUND(I187*H187,2)</f>
        <v>0</v>
      </c>
      <c r="K187" s="220" t="s">
        <v>149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1.8775</v>
      </c>
      <c r="R187" s="227">
        <f>Q187*H187</f>
        <v>3.3795000000000002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150</v>
      </c>
      <c r="AT187" s="229" t="s">
        <v>145</v>
      </c>
      <c r="AU187" s="229" t="s">
        <v>88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150</v>
      </c>
      <c r="BM187" s="229" t="s">
        <v>302</v>
      </c>
    </row>
    <row r="188" s="13" customFormat="1">
      <c r="A188" s="13"/>
      <c r="B188" s="231"/>
      <c r="C188" s="232"/>
      <c r="D188" s="233" t="s">
        <v>152</v>
      </c>
      <c r="E188" s="234" t="s">
        <v>1</v>
      </c>
      <c r="F188" s="235" t="s">
        <v>303</v>
      </c>
      <c r="G188" s="232"/>
      <c r="H188" s="236">
        <v>1.8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152</v>
      </c>
      <c r="AU188" s="242" t="s">
        <v>88</v>
      </c>
      <c r="AV188" s="13" t="s">
        <v>88</v>
      </c>
      <c r="AW188" s="13" t="s">
        <v>33</v>
      </c>
      <c r="AX188" s="13" t="s">
        <v>86</v>
      </c>
      <c r="AY188" s="242" t="s">
        <v>143</v>
      </c>
    </row>
    <row r="189" s="2" customFormat="1" ht="33" customHeight="1">
      <c r="A189" s="38"/>
      <c r="B189" s="39"/>
      <c r="C189" s="218" t="s">
        <v>304</v>
      </c>
      <c r="D189" s="218" t="s">
        <v>145</v>
      </c>
      <c r="E189" s="219" t="s">
        <v>305</v>
      </c>
      <c r="F189" s="220" t="s">
        <v>306</v>
      </c>
      <c r="G189" s="221" t="s">
        <v>148</v>
      </c>
      <c r="H189" s="222">
        <v>182.95400000000001</v>
      </c>
      <c r="I189" s="223"/>
      <c r="J189" s="224">
        <f>ROUND(I189*H189,2)</f>
        <v>0</v>
      </c>
      <c r="K189" s="220" t="s">
        <v>149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0.17351</v>
      </c>
      <c r="R189" s="227">
        <f>Q189*H189</f>
        <v>31.744348540000001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150</v>
      </c>
      <c r="AT189" s="229" t="s">
        <v>145</v>
      </c>
      <c r="AU189" s="229" t="s">
        <v>88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150</v>
      </c>
      <c r="BM189" s="229" t="s">
        <v>307</v>
      </c>
    </row>
    <row r="190" s="13" customFormat="1">
      <c r="A190" s="13"/>
      <c r="B190" s="231"/>
      <c r="C190" s="232"/>
      <c r="D190" s="233" t="s">
        <v>152</v>
      </c>
      <c r="E190" s="234" t="s">
        <v>1</v>
      </c>
      <c r="F190" s="235" t="s">
        <v>308</v>
      </c>
      <c r="G190" s="232"/>
      <c r="H190" s="236">
        <v>26.097999999999999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152</v>
      </c>
      <c r="AU190" s="242" t="s">
        <v>88</v>
      </c>
      <c r="AV190" s="13" t="s">
        <v>88</v>
      </c>
      <c r="AW190" s="13" t="s">
        <v>33</v>
      </c>
      <c r="AX190" s="13" t="s">
        <v>78</v>
      </c>
      <c r="AY190" s="242" t="s">
        <v>143</v>
      </c>
    </row>
    <row r="191" s="13" customFormat="1">
      <c r="A191" s="13"/>
      <c r="B191" s="231"/>
      <c r="C191" s="232"/>
      <c r="D191" s="233" t="s">
        <v>152</v>
      </c>
      <c r="E191" s="234" t="s">
        <v>1</v>
      </c>
      <c r="F191" s="235" t="s">
        <v>309</v>
      </c>
      <c r="G191" s="232"/>
      <c r="H191" s="236">
        <v>-5.9100000000000001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152</v>
      </c>
      <c r="AU191" s="242" t="s">
        <v>88</v>
      </c>
      <c r="AV191" s="13" t="s">
        <v>88</v>
      </c>
      <c r="AW191" s="13" t="s">
        <v>33</v>
      </c>
      <c r="AX191" s="13" t="s">
        <v>78</v>
      </c>
      <c r="AY191" s="242" t="s">
        <v>143</v>
      </c>
    </row>
    <row r="192" s="13" customFormat="1">
      <c r="A192" s="13"/>
      <c r="B192" s="231"/>
      <c r="C192" s="232"/>
      <c r="D192" s="233" t="s">
        <v>152</v>
      </c>
      <c r="E192" s="234" t="s">
        <v>1</v>
      </c>
      <c r="F192" s="235" t="s">
        <v>310</v>
      </c>
      <c r="G192" s="232"/>
      <c r="H192" s="236">
        <v>260.13799999999998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152</v>
      </c>
      <c r="AU192" s="242" t="s">
        <v>88</v>
      </c>
      <c r="AV192" s="13" t="s">
        <v>88</v>
      </c>
      <c r="AW192" s="13" t="s">
        <v>33</v>
      </c>
      <c r="AX192" s="13" t="s">
        <v>78</v>
      </c>
      <c r="AY192" s="242" t="s">
        <v>143</v>
      </c>
    </row>
    <row r="193" s="13" customFormat="1">
      <c r="A193" s="13"/>
      <c r="B193" s="231"/>
      <c r="C193" s="232"/>
      <c r="D193" s="233" t="s">
        <v>152</v>
      </c>
      <c r="E193" s="234" t="s">
        <v>1</v>
      </c>
      <c r="F193" s="235" t="s">
        <v>311</v>
      </c>
      <c r="G193" s="232"/>
      <c r="H193" s="236">
        <v>-82.438000000000002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152</v>
      </c>
      <c r="AU193" s="242" t="s">
        <v>88</v>
      </c>
      <c r="AV193" s="13" t="s">
        <v>88</v>
      </c>
      <c r="AW193" s="13" t="s">
        <v>33</v>
      </c>
      <c r="AX193" s="13" t="s">
        <v>78</v>
      </c>
      <c r="AY193" s="242" t="s">
        <v>143</v>
      </c>
    </row>
    <row r="194" s="13" customFormat="1">
      <c r="A194" s="13"/>
      <c r="B194" s="231"/>
      <c r="C194" s="232"/>
      <c r="D194" s="233" t="s">
        <v>152</v>
      </c>
      <c r="E194" s="234" t="s">
        <v>1</v>
      </c>
      <c r="F194" s="235" t="s">
        <v>312</v>
      </c>
      <c r="G194" s="232"/>
      <c r="H194" s="236">
        <v>-14.933999999999999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152</v>
      </c>
      <c r="AU194" s="242" t="s">
        <v>88</v>
      </c>
      <c r="AV194" s="13" t="s">
        <v>88</v>
      </c>
      <c r="AW194" s="13" t="s">
        <v>33</v>
      </c>
      <c r="AX194" s="13" t="s">
        <v>78</v>
      </c>
      <c r="AY194" s="242" t="s">
        <v>143</v>
      </c>
    </row>
    <row r="195" s="14" customFormat="1">
      <c r="A195" s="14"/>
      <c r="B195" s="258"/>
      <c r="C195" s="259"/>
      <c r="D195" s="233" t="s">
        <v>152</v>
      </c>
      <c r="E195" s="260" t="s">
        <v>1</v>
      </c>
      <c r="F195" s="261" t="s">
        <v>251</v>
      </c>
      <c r="G195" s="259"/>
      <c r="H195" s="262">
        <v>182.95400000000001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8" t="s">
        <v>152</v>
      </c>
      <c r="AU195" s="268" t="s">
        <v>88</v>
      </c>
      <c r="AV195" s="14" t="s">
        <v>150</v>
      </c>
      <c r="AW195" s="14" t="s">
        <v>33</v>
      </c>
      <c r="AX195" s="14" t="s">
        <v>86</v>
      </c>
      <c r="AY195" s="268" t="s">
        <v>143</v>
      </c>
    </row>
    <row r="196" s="2" customFormat="1" ht="33" customHeight="1">
      <c r="A196" s="38"/>
      <c r="B196" s="39"/>
      <c r="C196" s="218" t="s">
        <v>313</v>
      </c>
      <c r="D196" s="218" t="s">
        <v>145</v>
      </c>
      <c r="E196" s="219" t="s">
        <v>314</v>
      </c>
      <c r="F196" s="220" t="s">
        <v>315</v>
      </c>
      <c r="G196" s="221" t="s">
        <v>316</v>
      </c>
      <c r="H196" s="222">
        <v>3</v>
      </c>
      <c r="I196" s="223"/>
      <c r="J196" s="224">
        <f>ROUND(I196*H196,2)</f>
        <v>0</v>
      </c>
      <c r="K196" s="220" t="s">
        <v>149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0.055280000000000003</v>
      </c>
      <c r="R196" s="227">
        <f>Q196*H196</f>
        <v>0.16584000000000002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150</v>
      </c>
      <c r="AT196" s="229" t="s">
        <v>145</v>
      </c>
      <c r="AU196" s="229" t="s">
        <v>88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150</v>
      </c>
      <c r="BM196" s="229" t="s">
        <v>317</v>
      </c>
    </row>
    <row r="197" s="2" customFormat="1" ht="33" customHeight="1">
      <c r="A197" s="38"/>
      <c r="B197" s="39"/>
      <c r="C197" s="218" t="s">
        <v>7</v>
      </c>
      <c r="D197" s="218" t="s">
        <v>145</v>
      </c>
      <c r="E197" s="219" t="s">
        <v>318</v>
      </c>
      <c r="F197" s="220" t="s">
        <v>319</v>
      </c>
      <c r="G197" s="221" t="s">
        <v>316</v>
      </c>
      <c r="H197" s="222">
        <v>1</v>
      </c>
      <c r="I197" s="223"/>
      <c r="J197" s="224">
        <f>ROUND(I197*H197,2)</f>
        <v>0</v>
      </c>
      <c r="K197" s="220" t="s">
        <v>149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0.052630000000000003</v>
      </c>
      <c r="R197" s="227">
        <f>Q197*H197</f>
        <v>0.052630000000000003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150</v>
      </c>
      <c r="AT197" s="229" t="s">
        <v>145</v>
      </c>
      <c r="AU197" s="229" t="s">
        <v>88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150</v>
      </c>
      <c r="BM197" s="229" t="s">
        <v>320</v>
      </c>
    </row>
    <row r="198" s="2" customFormat="1" ht="24.15" customHeight="1">
      <c r="A198" s="38"/>
      <c r="B198" s="39"/>
      <c r="C198" s="218" t="s">
        <v>321</v>
      </c>
      <c r="D198" s="218" t="s">
        <v>145</v>
      </c>
      <c r="E198" s="219" t="s">
        <v>322</v>
      </c>
      <c r="F198" s="220" t="s">
        <v>323</v>
      </c>
      <c r="G198" s="221" t="s">
        <v>316</v>
      </c>
      <c r="H198" s="222">
        <v>1</v>
      </c>
      <c r="I198" s="223"/>
      <c r="J198" s="224">
        <f>ROUND(I198*H198,2)</f>
        <v>0</v>
      </c>
      <c r="K198" s="220" t="s">
        <v>149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0.12539</v>
      </c>
      <c r="R198" s="227">
        <f>Q198*H198</f>
        <v>0.12539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150</v>
      </c>
      <c r="AT198" s="229" t="s">
        <v>145</v>
      </c>
      <c r="AU198" s="229" t="s">
        <v>88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150</v>
      </c>
      <c r="BM198" s="229" t="s">
        <v>324</v>
      </c>
    </row>
    <row r="199" s="2" customFormat="1" ht="24.15" customHeight="1">
      <c r="A199" s="38"/>
      <c r="B199" s="39"/>
      <c r="C199" s="218" t="s">
        <v>325</v>
      </c>
      <c r="D199" s="218" t="s">
        <v>145</v>
      </c>
      <c r="E199" s="219" t="s">
        <v>326</v>
      </c>
      <c r="F199" s="220" t="s">
        <v>327</v>
      </c>
      <c r="G199" s="221" t="s">
        <v>316</v>
      </c>
      <c r="H199" s="222">
        <v>6</v>
      </c>
      <c r="I199" s="223"/>
      <c r="J199" s="224">
        <f>ROUND(I199*H199,2)</f>
        <v>0</v>
      </c>
      <c r="K199" s="220" t="s">
        <v>149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0.15339</v>
      </c>
      <c r="R199" s="227">
        <f>Q199*H199</f>
        <v>0.92033999999999994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150</v>
      </c>
      <c r="AT199" s="229" t="s">
        <v>145</v>
      </c>
      <c r="AU199" s="229" t="s">
        <v>88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150</v>
      </c>
      <c r="BM199" s="229" t="s">
        <v>328</v>
      </c>
    </row>
    <row r="200" s="2" customFormat="1" ht="24.15" customHeight="1">
      <c r="A200" s="38"/>
      <c r="B200" s="39"/>
      <c r="C200" s="218" t="s">
        <v>329</v>
      </c>
      <c r="D200" s="218" t="s">
        <v>145</v>
      </c>
      <c r="E200" s="219" t="s">
        <v>330</v>
      </c>
      <c r="F200" s="220" t="s">
        <v>331</v>
      </c>
      <c r="G200" s="221" t="s">
        <v>148</v>
      </c>
      <c r="H200" s="222">
        <v>48.737000000000002</v>
      </c>
      <c r="I200" s="223"/>
      <c r="J200" s="224">
        <f>ROUND(I200*H200,2)</f>
        <v>0</v>
      </c>
      <c r="K200" s="220" t="s">
        <v>149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0.10325</v>
      </c>
      <c r="R200" s="227">
        <f>Q200*H200</f>
        <v>5.0320952500000002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150</v>
      </c>
      <c r="AT200" s="229" t="s">
        <v>145</v>
      </c>
      <c r="AU200" s="229" t="s">
        <v>88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150</v>
      </c>
      <c r="BM200" s="229" t="s">
        <v>332</v>
      </c>
    </row>
    <row r="201" s="13" customFormat="1">
      <c r="A201" s="13"/>
      <c r="B201" s="231"/>
      <c r="C201" s="232"/>
      <c r="D201" s="233" t="s">
        <v>152</v>
      </c>
      <c r="E201" s="234" t="s">
        <v>1</v>
      </c>
      <c r="F201" s="235" t="s">
        <v>333</v>
      </c>
      <c r="G201" s="232"/>
      <c r="H201" s="236">
        <v>56.219999999999999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152</v>
      </c>
      <c r="AU201" s="242" t="s">
        <v>88</v>
      </c>
      <c r="AV201" s="13" t="s">
        <v>88</v>
      </c>
      <c r="AW201" s="13" t="s">
        <v>33</v>
      </c>
      <c r="AX201" s="13" t="s">
        <v>78</v>
      </c>
      <c r="AY201" s="242" t="s">
        <v>143</v>
      </c>
    </row>
    <row r="202" s="13" customFormat="1">
      <c r="A202" s="13"/>
      <c r="B202" s="231"/>
      <c r="C202" s="232"/>
      <c r="D202" s="233" t="s">
        <v>152</v>
      </c>
      <c r="E202" s="234" t="s">
        <v>1</v>
      </c>
      <c r="F202" s="235" t="s">
        <v>334</v>
      </c>
      <c r="G202" s="232"/>
      <c r="H202" s="236">
        <v>-9.6530000000000005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152</v>
      </c>
      <c r="AU202" s="242" t="s">
        <v>88</v>
      </c>
      <c r="AV202" s="13" t="s">
        <v>88</v>
      </c>
      <c r="AW202" s="13" t="s">
        <v>33</v>
      </c>
      <c r="AX202" s="13" t="s">
        <v>78</v>
      </c>
      <c r="AY202" s="242" t="s">
        <v>143</v>
      </c>
    </row>
    <row r="203" s="13" customFormat="1">
      <c r="A203" s="13"/>
      <c r="B203" s="231"/>
      <c r="C203" s="232"/>
      <c r="D203" s="233" t="s">
        <v>152</v>
      </c>
      <c r="E203" s="234" t="s">
        <v>1</v>
      </c>
      <c r="F203" s="235" t="s">
        <v>335</v>
      </c>
      <c r="G203" s="232"/>
      <c r="H203" s="236">
        <v>2.1699999999999999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152</v>
      </c>
      <c r="AU203" s="242" t="s">
        <v>88</v>
      </c>
      <c r="AV203" s="13" t="s">
        <v>88</v>
      </c>
      <c r="AW203" s="13" t="s">
        <v>33</v>
      </c>
      <c r="AX203" s="13" t="s">
        <v>78</v>
      </c>
      <c r="AY203" s="242" t="s">
        <v>143</v>
      </c>
    </row>
    <row r="204" s="14" customFormat="1">
      <c r="A204" s="14"/>
      <c r="B204" s="258"/>
      <c r="C204" s="259"/>
      <c r="D204" s="233" t="s">
        <v>152</v>
      </c>
      <c r="E204" s="260" t="s">
        <v>1</v>
      </c>
      <c r="F204" s="261" t="s">
        <v>251</v>
      </c>
      <c r="G204" s="259"/>
      <c r="H204" s="262">
        <v>48.737000000000002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152</v>
      </c>
      <c r="AU204" s="268" t="s">
        <v>88</v>
      </c>
      <c r="AV204" s="14" t="s">
        <v>150</v>
      </c>
      <c r="AW204" s="14" t="s">
        <v>33</v>
      </c>
      <c r="AX204" s="14" t="s">
        <v>86</v>
      </c>
      <c r="AY204" s="268" t="s">
        <v>143</v>
      </c>
    </row>
    <row r="205" s="2" customFormat="1" ht="24.15" customHeight="1">
      <c r="A205" s="38"/>
      <c r="B205" s="39"/>
      <c r="C205" s="218" t="s">
        <v>336</v>
      </c>
      <c r="D205" s="218" t="s">
        <v>145</v>
      </c>
      <c r="E205" s="219" t="s">
        <v>337</v>
      </c>
      <c r="F205" s="220" t="s">
        <v>338</v>
      </c>
      <c r="G205" s="221" t="s">
        <v>148</v>
      </c>
      <c r="H205" s="222">
        <v>6.4500000000000002</v>
      </c>
      <c r="I205" s="223"/>
      <c r="J205" s="224">
        <f>ROUND(I205*H205,2)</f>
        <v>0</v>
      </c>
      <c r="K205" s="220" t="s">
        <v>149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0.069169999999999995</v>
      </c>
      <c r="R205" s="227">
        <f>Q205*H205</f>
        <v>0.4461465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150</v>
      </c>
      <c r="AT205" s="229" t="s">
        <v>145</v>
      </c>
      <c r="AU205" s="229" t="s">
        <v>88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150</v>
      </c>
      <c r="BM205" s="229" t="s">
        <v>339</v>
      </c>
    </row>
    <row r="206" s="13" customFormat="1">
      <c r="A206" s="13"/>
      <c r="B206" s="231"/>
      <c r="C206" s="232"/>
      <c r="D206" s="233" t="s">
        <v>152</v>
      </c>
      <c r="E206" s="234" t="s">
        <v>1</v>
      </c>
      <c r="F206" s="235" t="s">
        <v>340</v>
      </c>
      <c r="G206" s="232"/>
      <c r="H206" s="236">
        <v>6.4500000000000002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152</v>
      </c>
      <c r="AU206" s="242" t="s">
        <v>88</v>
      </c>
      <c r="AV206" s="13" t="s">
        <v>88</v>
      </c>
      <c r="AW206" s="13" t="s">
        <v>33</v>
      </c>
      <c r="AX206" s="13" t="s">
        <v>78</v>
      </c>
      <c r="AY206" s="242" t="s">
        <v>143</v>
      </c>
    </row>
    <row r="207" s="14" customFormat="1">
      <c r="A207" s="14"/>
      <c r="B207" s="258"/>
      <c r="C207" s="259"/>
      <c r="D207" s="233" t="s">
        <v>152</v>
      </c>
      <c r="E207" s="260" t="s">
        <v>1</v>
      </c>
      <c r="F207" s="261" t="s">
        <v>251</v>
      </c>
      <c r="G207" s="259"/>
      <c r="H207" s="262">
        <v>6.4500000000000002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8" t="s">
        <v>152</v>
      </c>
      <c r="AU207" s="268" t="s">
        <v>88</v>
      </c>
      <c r="AV207" s="14" t="s">
        <v>150</v>
      </c>
      <c r="AW207" s="14" t="s">
        <v>33</v>
      </c>
      <c r="AX207" s="14" t="s">
        <v>86</v>
      </c>
      <c r="AY207" s="268" t="s">
        <v>143</v>
      </c>
    </row>
    <row r="208" s="2" customFormat="1" ht="21.75" customHeight="1">
      <c r="A208" s="38"/>
      <c r="B208" s="39"/>
      <c r="C208" s="218" t="s">
        <v>341</v>
      </c>
      <c r="D208" s="218" t="s">
        <v>145</v>
      </c>
      <c r="E208" s="219" t="s">
        <v>342</v>
      </c>
      <c r="F208" s="220" t="s">
        <v>343</v>
      </c>
      <c r="G208" s="221" t="s">
        <v>216</v>
      </c>
      <c r="H208" s="222">
        <v>4.0949999999999998</v>
      </c>
      <c r="I208" s="223"/>
      <c r="J208" s="224">
        <f>ROUND(I208*H208,2)</f>
        <v>0</v>
      </c>
      <c r="K208" s="220" t="s">
        <v>149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2.45329</v>
      </c>
      <c r="R208" s="227">
        <f>Q208*H208</f>
        <v>10.04622255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150</v>
      </c>
      <c r="AT208" s="229" t="s">
        <v>145</v>
      </c>
      <c r="AU208" s="229" t="s">
        <v>88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150</v>
      </c>
      <c r="BM208" s="229" t="s">
        <v>344</v>
      </c>
    </row>
    <row r="209" s="13" customFormat="1">
      <c r="A209" s="13"/>
      <c r="B209" s="231"/>
      <c r="C209" s="232"/>
      <c r="D209" s="233" t="s">
        <v>152</v>
      </c>
      <c r="E209" s="234" t="s">
        <v>1</v>
      </c>
      <c r="F209" s="235" t="s">
        <v>345</v>
      </c>
      <c r="G209" s="232"/>
      <c r="H209" s="236">
        <v>4.0949999999999998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152</v>
      </c>
      <c r="AU209" s="242" t="s">
        <v>88</v>
      </c>
      <c r="AV209" s="13" t="s">
        <v>88</v>
      </c>
      <c r="AW209" s="13" t="s">
        <v>33</v>
      </c>
      <c r="AX209" s="13" t="s">
        <v>86</v>
      </c>
      <c r="AY209" s="242" t="s">
        <v>143</v>
      </c>
    </row>
    <row r="210" s="2" customFormat="1" ht="24.15" customHeight="1">
      <c r="A210" s="38"/>
      <c r="B210" s="39"/>
      <c r="C210" s="218" t="s">
        <v>346</v>
      </c>
      <c r="D210" s="218" t="s">
        <v>145</v>
      </c>
      <c r="E210" s="219" t="s">
        <v>347</v>
      </c>
      <c r="F210" s="220" t="s">
        <v>348</v>
      </c>
      <c r="G210" s="221" t="s">
        <v>148</v>
      </c>
      <c r="H210" s="222">
        <v>54.600000000000001</v>
      </c>
      <c r="I210" s="223"/>
      <c r="J210" s="224">
        <f>ROUND(I210*H210,2)</f>
        <v>0</v>
      </c>
      <c r="K210" s="220" t="s">
        <v>149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0.0022799999999999999</v>
      </c>
      <c r="R210" s="227">
        <f>Q210*H210</f>
        <v>0.124488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150</v>
      </c>
      <c r="AT210" s="229" t="s">
        <v>145</v>
      </c>
      <c r="AU210" s="229" t="s">
        <v>88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150</v>
      </c>
      <c r="BM210" s="229" t="s">
        <v>349</v>
      </c>
    </row>
    <row r="211" s="13" customFormat="1">
      <c r="A211" s="13"/>
      <c r="B211" s="231"/>
      <c r="C211" s="232"/>
      <c r="D211" s="233" t="s">
        <v>152</v>
      </c>
      <c r="E211" s="234" t="s">
        <v>1</v>
      </c>
      <c r="F211" s="235" t="s">
        <v>350</v>
      </c>
      <c r="G211" s="232"/>
      <c r="H211" s="236">
        <v>54.600000000000001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152</v>
      </c>
      <c r="AU211" s="242" t="s">
        <v>88</v>
      </c>
      <c r="AV211" s="13" t="s">
        <v>88</v>
      </c>
      <c r="AW211" s="13" t="s">
        <v>33</v>
      </c>
      <c r="AX211" s="13" t="s">
        <v>86</v>
      </c>
      <c r="AY211" s="242" t="s">
        <v>143</v>
      </c>
    </row>
    <row r="212" s="2" customFormat="1" ht="24.15" customHeight="1">
      <c r="A212" s="38"/>
      <c r="B212" s="39"/>
      <c r="C212" s="218" t="s">
        <v>351</v>
      </c>
      <c r="D212" s="218" t="s">
        <v>145</v>
      </c>
      <c r="E212" s="219" t="s">
        <v>352</v>
      </c>
      <c r="F212" s="220" t="s">
        <v>353</v>
      </c>
      <c r="G212" s="221" t="s">
        <v>148</v>
      </c>
      <c r="H212" s="222">
        <v>54.600000000000001</v>
      </c>
      <c r="I212" s="223"/>
      <c r="J212" s="224">
        <f>ROUND(I212*H212,2)</f>
        <v>0</v>
      </c>
      <c r="K212" s="220" t="s">
        <v>149</v>
      </c>
      <c r="L212" s="44"/>
      <c r="M212" s="225" t="s">
        <v>1</v>
      </c>
      <c r="N212" s="226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150</v>
      </c>
      <c r="AT212" s="229" t="s">
        <v>145</v>
      </c>
      <c r="AU212" s="229" t="s">
        <v>88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150</v>
      </c>
      <c r="BM212" s="229" t="s">
        <v>354</v>
      </c>
    </row>
    <row r="213" s="2" customFormat="1" ht="21.75" customHeight="1">
      <c r="A213" s="38"/>
      <c r="B213" s="39"/>
      <c r="C213" s="218" t="s">
        <v>355</v>
      </c>
      <c r="D213" s="218" t="s">
        <v>145</v>
      </c>
      <c r="E213" s="219" t="s">
        <v>356</v>
      </c>
      <c r="F213" s="220" t="s">
        <v>357</v>
      </c>
      <c r="G213" s="221" t="s">
        <v>176</v>
      </c>
      <c r="H213" s="222">
        <v>1.6220000000000001</v>
      </c>
      <c r="I213" s="223"/>
      <c r="J213" s="224">
        <f>ROUND(I213*H213,2)</f>
        <v>0</v>
      </c>
      <c r="K213" s="220" t="s">
        <v>149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1.0519700000000001</v>
      </c>
      <c r="R213" s="227">
        <f>Q213*H213</f>
        <v>1.7062953400000003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150</v>
      </c>
      <c r="AT213" s="229" t="s">
        <v>145</v>
      </c>
      <c r="AU213" s="229" t="s">
        <v>88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150</v>
      </c>
      <c r="BM213" s="229" t="s">
        <v>358</v>
      </c>
    </row>
    <row r="214" s="13" customFormat="1">
      <c r="A214" s="13"/>
      <c r="B214" s="231"/>
      <c r="C214" s="232"/>
      <c r="D214" s="233" t="s">
        <v>152</v>
      </c>
      <c r="E214" s="234" t="s">
        <v>1</v>
      </c>
      <c r="F214" s="235" t="s">
        <v>359</v>
      </c>
      <c r="G214" s="232"/>
      <c r="H214" s="236">
        <v>1.105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152</v>
      </c>
      <c r="AU214" s="242" t="s">
        <v>88</v>
      </c>
      <c r="AV214" s="13" t="s">
        <v>88</v>
      </c>
      <c r="AW214" s="13" t="s">
        <v>33</v>
      </c>
      <c r="AX214" s="13" t="s">
        <v>78</v>
      </c>
      <c r="AY214" s="242" t="s">
        <v>143</v>
      </c>
    </row>
    <row r="215" s="13" customFormat="1">
      <c r="A215" s="13"/>
      <c r="B215" s="231"/>
      <c r="C215" s="232"/>
      <c r="D215" s="233" t="s">
        <v>152</v>
      </c>
      <c r="E215" s="234" t="s">
        <v>1</v>
      </c>
      <c r="F215" s="235" t="s">
        <v>360</v>
      </c>
      <c r="G215" s="232"/>
      <c r="H215" s="236">
        <v>0.097000000000000003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152</v>
      </c>
      <c r="AU215" s="242" t="s">
        <v>88</v>
      </c>
      <c r="AV215" s="13" t="s">
        <v>88</v>
      </c>
      <c r="AW215" s="13" t="s">
        <v>33</v>
      </c>
      <c r="AX215" s="13" t="s">
        <v>78</v>
      </c>
      <c r="AY215" s="242" t="s">
        <v>143</v>
      </c>
    </row>
    <row r="216" s="13" customFormat="1">
      <c r="A216" s="13"/>
      <c r="B216" s="231"/>
      <c r="C216" s="232"/>
      <c r="D216" s="233" t="s">
        <v>152</v>
      </c>
      <c r="E216" s="234" t="s">
        <v>1</v>
      </c>
      <c r="F216" s="235" t="s">
        <v>361</v>
      </c>
      <c r="G216" s="232"/>
      <c r="H216" s="236">
        <v>0.41999999999999998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152</v>
      </c>
      <c r="AU216" s="242" t="s">
        <v>88</v>
      </c>
      <c r="AV216" s="13" t="s">
        <v>88</v>
      </c>
      <c r="AW216" s="13" t="s">
        <v>33</v>
      </c>
      <c r="AX216" s="13" t="s">
        <v>78</v>
      </c>
      <c r="AY216" s="242" t="s">
        <v>143</v>
      </c>
    </row>
    <row r="217" s="14" customFormat="1">
      <c r="A217" s="14"/>
      <c r="B217" s="258"/>
      <c r="C217" s="259"/>
      <c r="D217" s="233" t="s">
        <v>152</v>
      </c>
      <c r="E217" s="260" t="s">
        <v>1</v>
      </c>
      <c r="F217" s="261" t="s">
        <v>251</v>
      </c>
      <c r="G217" s="259"/>
      <c r="H217" s="262">
        <v>1.6220000000000001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152</v>
      </c>
      <c r="AU217" s="268" t="s">
        <v>88</v>
      </c>
      <c r="AV217" s="14" t="s">
        <v>150</v>
      </c>
      <c r="AW217" s="14" t="s">
        <v>33</v>
      </c>
      <c r="AX217" s="14" t="s">
        <v>86</v>
      </c>
      <c r="AY217" s="268" t="s">
        <v>143</v>
      </c>
    </row>
    <row r="218" s="12" customFormat="1" ht="22.8" customHeight="1">
      <c r="A218" s="12"/>
      <c r="B218" s="202"/>
      <c r="C218" s="203"/>
      <c r="D218" s="204" t="s">
        <v>77</v>
      </c>
      <c r="E218" s="216" t="s">
        <v>150</v>
      </c>
      <c r="F218" s="216" t="s">
        <v>362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SUM(P219:P247)</f>
        <v>0</v>
      </c>
      <c r="Q218" s="210"/>
      <c r="R218" s="211">
        <f>SUM(R219:R247)</f>
        <v>31.657690989999995</v>
      </c>
      <c r="S218" s="210"/>
      <c r="T218" s="212">
        <f>SUM(T219:T247)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86</v>
      </c>
      <c r="AY218" s="213" t="s">
        <v>143</v>
      </c>
      <c r="BK218" s="215">
        <f>SUM(BK219:BK247)</f>
        <v>0</v>
      </c>
    </row>
    <row r="219" s="2" customFormat="1" ht="24.15" customHeight="1">
      <c r="A219" s="38"/>
      <c r="B219" s="39"/>
      <c r="C219" s="218" t="s">
        <v>363</v>
      </c>
      <c r="D219" s="218" t="s">
        <v>145</v>
      </c>
      <c r="E219" s="219" t="s">
        <v>364</v>
      </c>
      <c r="F219" s="220" t="s">
        <v>365</v>
      </c>
      <c r="G219" s="221" t="s">
        <v>176</v>
      </c>
      <c r="H219" s="222">
        <v>0.060999999999999999</v>
      </c>
      <c r="I219" s="223"/>
      <c r="J219" s="224">
        <f>ROUND(I219*H219,2)</f>
        <v>0</v>
      </c>
      <c r="K219" s="220" t="s">
        <v>149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0.019539999999999998</v>
      </c>
      <c r="R219" s="227">
        <f>Q219*H219</f>
        <v>0.0011919399999999998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150</v>
      </c>
      <c r="AT219" s="229" t="s">
        <v>145</v>
      </c>
      <c r="AU219" s="229" t="s">
        <v>88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150</v>
      </c>
      <c r="BM219" s="229" t="s">
        <v>366</v>
      </c>
    </row>
    <row r="220" s="13" customFormat="1">
      <c r="A220" s="13"/>
      <c r="B220" s="231"/>
      <c r="C220" s="232"/>
      <c r="D220" s="233" t="s">
        <v>152</v>
      </c>
      <c r="E220" s="234" t="s">
        <v>1</v>
      </c>
      <c r="F220" s="235" t="s">
        <v>367</v>
      </c>
      <c r="G220" s="232"/>
      <c r="H220" s="236">
        <v>0.017999999999999999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152</v>
      </c>
      <c r="AU220" s="242" t="s">
        <v>88</v>
      </c>
      <c r="AV220" s="13" t="s">
        <v>88</v>
      </c>
      <c r="AW220" s="13" t="s">
        <v>33</v>
      </c>
      <c r="AX220" s="13" t="s">
        <v>78</v>
      </c>
      <c r="AY220" s="242" t="s">
        <v>143</v>
      </c>
    </row>
    <row r="221" s="13" customFormat="1">
      <c r="A221" s="13"/>
      <c r="B221" s="231"/>
      <c r="C221" s="232"/>
      <c r="D221" s="233" t="s">
        <v>152</v>
      </c>
      <c r="E221" s="234" t="s">
        <v>1</v>
      </c>
      <c r="F221" s="235" t="s">
        <v>368</v>
      </c>
      <c r="G221" s="232"/>
      <c r="H221" s="236">
        <v>0.042999999999999997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152</v>
      </c>
      <c r="AU221" s="242" t="s">
        <v>88</v>
      </c>
      <c r="AV221" s="13" t="s">
        <v>88</v>
      </c>
      <c r="AW221" s="13" t="s">
        <v>33</v>
      </c>
      <c r="AX221" s="13" t="s">
        <v>78</v>
      </c>
      <c r="AY221" s="242" t="s">
        <v>143</v>
      </c>
    </row>
    <row r="222" s="14" customFormat="1">
      <c r="A222" s="14"/>
      <c r="B222" s="258"/>
      <c r="C222" s="259"/>
      <c r="D222" s="233" t="s">
        <v>152</v>
      </c>
      <c r="E222" s="260" t="s">
        <v>1</v>
      </c>
      <c r="F222" s="261" t="s">
        <v>251</v>
      </c>
      <c r="G222" s="259"/>
      <c r="H222" s="262">
        <v>0.060999999999999999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152</v>
      </c>
      <c r="AU222" s="268" t="s">
        <v>88</v>
      </c>
      <c r="AV222" s="14" t="s">
        <v>150</v>
      </c>
      <c r="AW222" s="14" t="s">
        <v>33</v>
      </c>
      <c r="AX222" s="14" t="s">
        <v>86</v>
      </c>
      <c r="AY222" s="268" t="s">
        <v>143</v>
      </c>
    </row>
    <row r="223" s="2" customFormat="1" ht="24.15" customHeight="1">
      <c r="A223" s="38"/>
      <c r="B223" s="39"/>
      <c r="C223" s="218" t="s">
        <v>369</v>
      </c>
      <c r="D223" s="218" t="s">
        <v>145</v>
      </c>
      <c r="E223" s="219" t="s">
        <v>370</v>
      </c>
      <c r="F223" s="220" t="s">
        <v>371</v>
      </c>
      <c r="G223" s="221" t="s">
        <v>176</v>
      </c>
      <c r="H223" s="222">
        <v>3.577</v>
      </c>
      <c r="I223" s="223"/>
      <c r="J223" s="224">
        <f>ROUND(I223*H223,2)</f>
        <v>0</v>
      </c>
      <c r="K223" s="220" t="s">
        <v>149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0.01221</v>
      </c>
      <c r="R223" s="227">
        <f>Q223*H223</f>
        <v>0.043675169999999999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150</v>
      </c>
      <c r="AT223" s="229" t="s">
        <v>145</v>
      </c>
      <c r="AU223" s="229" t="s">
        <v>88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150</v>
      </c>
      <c r="BM223" s="229" t="s">
        <v>372</v>
      </c>
    </row>
    <row r="224" s="13" customFormat="1">
      <c r="A224" s="13"/>
      <c r="B224" s="231"/>
      <c r="C224" s="232"/>
      <c r="D224" s="233" t="s">
        <v>152</v>
      </c>
      <c r="E224" s="234" t="s">
        <v>1</v>
      </c>
      <c r="F224" s="235" t="s">
        <v>373</v>
      </c>
      <c r="G224" s="232"/>
      <c r="H224" s="236">
        <v>3.577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152</v>
      </c>
      <c r="AU224" s="242" t="s">
        <v>88</v>
      </c>
      <c r="AV224" s="13" t="s">
        <v>88</v>
      </c>
      <c r="AW224" s="13" t="s">
        <v>33</v>
      </c>
      <c r="AX224" s="13" t="s">
        <v>86</v>
      </c>
      <c r="AY224" s="242" t="s">
        <v>143</v>
      </c>
    </row>
    <row r="225" s="2" customFormat="1" ht="24.15" customHeight="1">
      <c r="A225" s="38"/>
      <c r="B225" s="39"/>
      <c r="C225" s="218" t="s">
        <v>374</v>
      </c>
      <c r="D225" s="218" t="s">
        <v>145</v>
      </c>
      <c r="E225" s="219" t="s">
        <v>375</v>
      </c>
      <c r="F225" s="220" t="s">
        <v>376</v>
      </c>
      <c r="G225" s="221" t="s">
        <v>148</v>
      </c>
      <c r="H225" s="222">
        <v>38.182000000000002</v>
      </c>
      <c r="I225" s="223"/>
      <c r="J225" s="224">
        <f>ROUND(I225*H225,2)</f>
        <v>0</v>
      </c>
      <c r="K225" s="220" t="s">
        <v>149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0.17330000000000001</v>
      </c>
      <c r="R225" s="227">
        <f>Q225*H225</f>
        <v>6.6169406000000004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150</v>
      </c>
      <c r="AT225" s="229" t="s">
        <v>145</v>
      </c>
      <c r="AU225" s="229" t="s">
        <v>88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86</v>
      </c>
      <c r="BK225" s="230">
        <f>ROUND(I225*H225,2)</f>
        <v>0</v>
      </c>
      <c r="BL225" s="17" t="s">
        <v>150</v>
      </c>
      <c r="BM225" s="229" t="s">
        <v>377</v>
      </c>
    </row>
    <row r="226" s="15" customFormat="1">
      <c r="A226" s="15"/>
      <c r="B226" s="269"/>
      <c r="C226" s="270"/>
      <c r="D226" s="233" t="s">
        <v>152</v>
      </c>
      <c r="E226" s="271" t="s">
        <v>1</v>
      </c>
      <c r="F226" s="272" t="s">
        <v>378</v>
      </c>
      <c r="G226" s="270"/>
      <c r="H226" s="271" t="s">
        <v>1</v>
      </c>
      <c r="I226" s="273"/>
      <c r="J226" s="270"/>
      <c r="K226" s="270"/>
      <c r="L226" s="274"/>
      <c r="M226" s="275"/>
      <c r="N226" s="276"/>
      <c r="O226" s="276"/>
      <c r="P226" s="276"/>
      <c r="Q226" s="276"/>
      <c r="R226" s="276"/>
      <c r="S226" s="276"/>
      <c r="T226" s="27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8" t="s">
        <v>152</v>
      </c>
      <c r="AU226" s="278" t="s">
        <v>88</v>
      </c>
      <c r="AV226" s="15" t="s">
        <v>86</v>
      </c>
      <c r="AW226" s="15" t="s">
        <v>33</v>
      </c>
      <c r="AX226" s="15" t="s">
        <v>78</v>
      </c>
      <c r="AY226" s="278" t="s">
        <v>143</v>
      </c>
    </row>
    <row r="227" s="13" customFormat="1">
      <c r="A227" s="13"/>
      <c r="B227" s="231"/>
      <c r="C227" s="232"/>
      <c r="D227" s="233" t="s">
        <v>152</v>
      </c>
      <c r="E227" s="234" t="s">
        <v>1</v>
      </c>
      <c r="F227" s="235" t="s">
        <v>379</v>
      </c>
      <c r="G227" s="232"/>
      <c r="H227" s="236">
        <v>23.125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152</v>
      </c>
      <c r="AU227" s="242" t="s">
        <v>88</v>
      </c>
      <c r="AV227" s="13" t="s">
        <v>88</v>
      </c>
      <c r="AW227" s="13" t="s">
        <v>33</v>
      </c>
      <c r="AX227" s="13" t="s">
        <v>78</v>
      </c>
      <c r="AY227" s="242" t="s">
        <v>143</v>
      </c>
    </row>
    <row r="228" s="13" customFormat="1">
      <c r="A228" s="13"/>
      <c r="B228" s="231"/>
      <c r="C228" s="232"/>
      <c r="D228" s="233" t="s">
        <v>152</v>
      </c>
      <c r="E228" s="234" t="s">
        <v>1</v>
      </c>
      <c r="F228" s="235" t="s">
        <v>380</v>
      </c>
      <c r="G228" s="232"/>
      <c r="H228" s="236">
        <v>10.875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152</v>
      </c>
      <c r="AU228" s="242" t="s">
        <v>88</v>
      </c>
      <c r="AV228" s="13" t="s">
        <v>88</v>
      </c>
      <c r="AW228" s="13" t="s">
        <v>33</v>
      </c>
      <c r="AX228" s="13" t="s">
        <v>78</v>
      </c>
      <c r="AY228" s="242" t="s">
        <v>143</v>
      </c>
    </row>
    <row r="229" s="13" customFormat="1">
      <c r="A229" s="13"/>
      <c r="B229" s="231"/>
      <c r="C229" s="232"/>
      <c r="D229" s="233" t="s">
        <v>152</v>
      </c>
      <c r="E229" s="234" t="s">
        <v>1</v>
      </c>
      <c r="F229" s="235" t="s">
        <v>381</v>
      </c>
      <c r="G229" s="232"/>
      <c r="H229" s="236">
        <v>2.3999999999999999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152</v>
      </c>
      <c r="AU229" s="242" t="s">
        <v>88</v>
      </c>
      <c r="AV229" s="13" t="s">
        <v>88</v>
      </c>
      <c r="AW229" s="13" t="s">
        <v>33</v>
      </c>
      <c r="AX229" s="13" t="s">
        <v>78</v>
      </c>
      <c r="AY229" s="242" t="s">
        <v>143</v>
      </c>
    </row>
    <row r="230" s="13" customFormat="1">
      <c r="A230" s="13"/>
      <c r="B230" s="231"/>
      <c r="C230" s="232"/>
      <c r="D230" s="233" t="s">
        <v>152</v>
      </c>
      <c r="E230" s="234" t="s">
        <v>1</v>
      </c>
      <c r="F230" s="235" t="s">
        <v>382</v>
      </c>
      <c r="G230" s="232"/>
      <c r="H230" s="236">
        <v>1.782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152</v>
      </c>
      <c r="AU230" s="242" t="s">
        <v>88</v>
      </c>
      <c r="AV230" s="13" t="s">
        <v>88</v>
      </c>
      <c r="AW230" s="13" t="s">
        <v>33</v>
      </c>
      <c r="AX230" s="13" t="s">
        <v>78</v>
      </c>
      <c r="AY230" s="242" t="s">
        <v>143</v>
      </c>
    </row>
    <row r="231" s="14" customFormat="1">
      <c r="A231" s="14"/>
      <c r="B231" s="258"/>
      <c r="C231" s="259"/>
      <c r="D231" s="233" t="s">
        <v>152</v>
      </c>
      <c r="E231" s="260" t="s">
        <v>1</v>
      </c>
      <c r="F231" s="261" t="s">
        <v>251</v>
      </c>
      <c r="G231" s="259"/>
      <c r="H231" s="262">
        <v>38.182000000000002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152</v>
      </c>
      <c r="AU231" s="268" t="s">
        <v>88</v>
      </c>
      <c r="AV231" s="14" t="s">
        <v>150</v>
      </c>
      <c r="AW231" s="14" t="s">
        <v>33</v>
      </c>
      <c r="AX231" s="14" t="s">
        <v>86</v>
      </c>
      <c r="AY231" s="268" t="s">
        <v>143</v>
      </c>
    </row>
    <row r="232" s="2" customFormat="1" ht="16.5" customHeight="1">
      <c r="A232" s="38"/>
      <c r="B232" s="39"/>
      <c r="C232" s="248" t="s">
        <v>383</v>
      </c>
      <c r="D232" s="248" t="s">
        <v>239</v>
      </c>
      <c r="E232" s="249" t="s">
        <v>384</v>
      </c>
      <c r="F232" s="250" t="s">
        <v>385</v>
      </c>
      <c r="G232" s="251" t="s">
        <v>176</v>
      </c>
      <c r="H232" s="252">
        <v>3.577</v>
      </c>
      <c r="I232" s="253"/>
      <c r="J232" s="254">
        <f>ROUND(I232*H232,2)</f>
        <v>0</v>
      </c>
      <c r="K232" s="250" t="s">
        <v>149</v>
      </c>
      <c r="L232" s="255"/>
      <c r="M232" s="256" t="s">
        <v>1</v>
      </c>
      <c r="N232" s="257" t="s">
        <v>43</v>
      </c>
      <c r="O232" s="91"/>
      <c r="P232" s="227">
        <f>O232*H232</f>
        <v>0</v>
      </c>
      <c r="Q232" s="227">
        <v>1</v>
      </c>
      <c r="R232" s="227">
        <f>Q232*H232</f>
        <v>3.577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182</v>
      </c>
      <c r="AT232" s="229" t="s">
        <v>239</v>
      </c>
      <c r="AU232" s="229" t="s">
        <v>88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150</v>
      </c>
      <c r="BM232" s="229" t="s">
        <v>386</v>
      </c>
    </row>
    <row r="233" s="13" customFormat="1">
      <c r="A233" s="13"/>
      <c r="B233" s="231"/>
      <c r="C233" s="232"/>
      <c r="D233" s="233" t="s">
        <v>152</v>
      </c>
      <c r="E233" s="234" t="s">
        <v>1</v>
      </c>
      <c r="F233" s="235" t="s">
        <v>373</v>
      </c>
      <c r="G233" s="232"/>
      <c r="H233" s="236">
        <v>3.577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152</v>
      </c>
      <c r="AU233" s="242" t="s">
        <v>88</v>
      </c>
      <c r="AV233" s="13" t="s">
        <v>88</v>
      </c>
      <c r="AW233" s="13" t="s">
        <v>33</v>
      </c>
      <c r="AX233" s="13" t="s">
        <v>86</v>
      </c>
      <c r="AY233" s="242" t="s">
        <v>143</v>
      </c>
    </row>
    <row r="234" s="2" customFormat="1" ht="24.15" customHeight="1">
      <c r="A234" s="38"/>
      <c r="B234" s="39"/>
      <c r="C234" s="248" t="s">
        <v>387</v>
      </c>
      <c r="D234" s="248" t="s">
        <v>239</v>
      </c>
      <c r="E234" s="249" t="s">
        <v>388</v>
      </c>
      <c r="F234" s="250" t="s">
        <v>389</v>
      </c>
      <c r="G234" s="251" t="s">
        <v>176</v>
      </c>
      <c r="H234" s="252">
        <v>0.017999999999999999</v>
      </c>
      <c r="I234" s="253"/>
      <c r="J234" s="254">
        <f>ROUND(I234*H234,2)</f>
        <v>0</v>
      </c>
      <c r="K234" s="250" t="s">
        <v>149</v>
      </c>
      <c r="L234" s="255"/>
      <c r="M234" s="256" t="s">
        <v>1</v>
      </c>
      <c r="N234" s="257" t="s">
        <v>43</v>
      </c>
      <c r="O234" s="91"/>
      <c r="P234" s="227">
        <f>O234*H234</f>
        <v>0</v>
      </c>
      <c r="Q234" s="227">
        <v>1</v>
      </c>
      <c r="R234" s="227">
        <f>Q234*H234</f>
        <v>0.017999999999999999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182</v>
      </c>
      <c r="AT234" s="229" t="s">
        <v>239</v>
      </c>
      <c r="AU234" s="229" t="s">
        <v>88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86</v>
      </c>
      <c r="BK234" s="230">
        <f>ROUND(I234*H234,2)</f>
        <v>0</v>
      </c>
      <c r="BL234" s="17" t="s">
        <v>150</v>
      </c>
      <c r="BM234" s="229" t="s">
        <v>390</v>
      </c>
    </row>
    <row r="235" s="13" customFormat="1">
      <c r="A235" s="13"/>
      <c r="B235" s="231"/>
      <c r="C235" s="232"/>
      <c r="D235" s="233" t="s">
        <v>152</v>
      </c>
      <c r="E235" s="234" t="s">
        <v>1</v>
      </c>
      <c r="F235" s="235" t="s">
        <v>367</v>
      </c>
      <c r="G235" s="232"/>
      <c r="H235" s="236">
        <v>0.017999999999999999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152</v>
      </c>
      <c r="AU235" s="242" t="s">
        <v>88</v>
      </c>
      <c r="AV235" s="13" t="s">
        <v>88</v>
      </c>
      <c r="AW235" s="13" t="s">
        <v>33</v>
      </c>
      <c r="AX235" s="13" t="s">
        <v>86</v>
      </c>
      <c r="AY235" s="242" t="s">
        <v>143</v>
      </c>
    </row>
    <row r="236" s="2" customFormat="1" ht="24.15" customHeight="1">
      <c r="A236" s="38"/>
      <c r="B236" s="39"/>
      <c r="C236" s="248" t="s">
        <v>391</v>
      </c>
      <c r="D236" s="248" t="s">
        <v>239</v>
      </c>
      <c r="E236" s="249" t="s">
        <v>392</v>
      </c>
      <c r="F236" s="250" t="s">
        <v>393</v>
      </c>
      <c r="G236" s="251" t="s">
        <v>176</v>
      </c>
      <c r="H236" s="252">
        <v>0.042999999999999997</v>
      </c>
      <c r="I236" s="253"/>
      <c r="J236" s="254">
        <f>ROUND(I236*H236,2)</f>
        <v>0</v>
      </c>
      <c r="K236" s="250" t="s">
        <v>149</v>
      </c>
      <c r="L236" s="255"/>
      <c r="M236" s="256" t="s">
        <v>1</v>
      </c>
      <c r="N236" s="257" t="s">
        <v>43</v>
      </c>
      <c r="O236" s="91"/>
      <c r="P236" s="227">
        <f>O236*H236</f>
        <v>0</v>
      </c>
      <c r="Q236" s="227">
        <v>1</v>
      </c>
      <c r="R236" s="227">
        <f>Q236*H236</f>
        <v>0.042999999999999997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182</v>
      </c>
      <c r="AT236" s="229" t="s">
        <v>239</v>
      </c>
      <c r="AU236" s="229" t="s">
        <v>88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86</v>
      </c>
      <c r="BK236" s="230">
        <f>ROUND(I236*H236,2)</f>
        <v>0</v>
      </c>
      <c r="BL236" s="17" t="s">
        <v>150</v>
      </c>
      <c r="BM236" s="229" t="s">
        <v>394</v>
      </c>
    </row>
    <row r="237" s="13" customFormat="1">
      <c r="A237" s="13"/>
      <c r="B237" s="231"/>
      <c r="C237" s="232"/>
      <c r="D237" s="233" t="s">
        <v>152</v>
      </c>
      <c r="E237" s="234" t="s">
        <v>1</v>
      </c>
      <c r="F237" s="235" t="s">
        <v>368</v>
      </c>
      <c r="G237" s="232"/>
      <c r="H237" s="236">
        <v>0.042999999999999997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152</v>
      </c>
      <c r="AU237" s="242" t="s">
        <v>88</v>
      </c>
      <c r="AV237" s="13" t="s">
        <v>88</v>
      </c>
      <c r="AW237" s="13" t="s">
        <v>33</v>
      </c>
      <c r="AX237" s="13" t="s">
        <v>86</v>
      </c>
      <c r="AY237" s="242" t="s">
        <v>143</v>
      </c>
    </row>
    <row r="238" s="2" customFormat="1" ht="16.5" customHeight="1">
      <c r="A238" s="38"/>
      <c r="B238" s="39"/>
      <c r="C238" s="248" t="s">
        <v>395</v>
      </c>
      <c r="D238" s="248" t="s">
        <v>239</v>
      </c>
      <c r="E238" s="249" t="s">
        <v>396</v>
      </c>
      <c r="F238" s="250" t="s">
        <v>397</v>
      </c>
      <c r="G238" s="251" t="s">
        <v>176</v>
      </c>
      <c r="H238" s="252">
        <v>0.222</v>
      </c>
      <c r="I238" s="253"/>
      <c r="J238" s="254">
        <f>ROUND(I238*H238,2)</f>
        <v>0</v>
      </c>
      <c r="K238" s="250" t="s">
        <v>149</v>
      </c>
      <c r="L238" s="255"/>
      <c r="M238" s="256" t="s">
        <v>1</v>
      </c>
      <c r="N238" s="257" t="s">
        <v>43</v>
      </c>
      <c r="O238" s="91"/>
      <c r="P238" s="227">
        <f>O238*H238</f>
        <v>0</v>
      </c>
      <c r="Q238" s="227">
        <v>1</v>
      </c>
      <c r="R238" s="227">
        <f>Q238*H238</f>
        <v>0.222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182</v>
      </c>
      <c r="AT238" s="229" t="s">
        <v>239</v>
      </c>
      <c r="AU238" s="229" t="s">
        <v>88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150</v>
      </c>
      <c r="BM238" s="229" t="s">
        <v>398</v>
      </c>
    </row>
    <row r="239" s="13" customFormat="1">
      <c r="A239" s="13"/>
      <c r="B239" s="231"/>
      <c r="C239" s="232"/>
      <c r="D239" s="233" t="s">
        <v>152</v>
      </c>
      <c r="E239" s="234" t="s">
        <v>1</v>
      </c>
      <c r="F239" s="235" t="s">
        <v>399</v>
      </c>
      <c r="G239" s="232"/>
      <c r="H239" s="236">
        <v>0.222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152</v>
      </c>
      <c r="AU239" s="242" t="s">
        <v>88</v>
      </c>
      <c r="AV239" s="13" t="s">
        <v>88</v>
      </c>
      <c r="AW239" s="13" t="s">
        <v>33</v>
      </c>
      <c r="AX239" s="13" t="s">
        <v>86</v>
      </c>
      <c r="AY239" s="242" t="s">
        <v>143</v>
      </c>
    </row>
    <row r="240" s="2" customFormat="1" ht="16.5" customHeight="1">
      <c r="A240" s="38"/>
      <c r="B240" s="39"/>
      <c r="C240" s="218" t="s">
        <v>400</v>
      </c>
      <c r="D240" s="218" t="s">
        <v>145</v>
      </c>
      <c r="E240" s="219" t="s">
        <v>401</v>
      </c>
      <c r="F240" s="220" t="s">
        <v>402</v>
      </c>
      <c r="G240" s="221" t="s">
        <v>216</v>
      </c>
      <c r="H240" s="222">
        <v>8.3279999999999994</v>
      </c>
      <c r="I240" s="223"/>
      <c r="J240" s="224">
        <f>ROUND(I240*H240,2)</f>
        <v>0</v>
      </c>
      <c r="K240" s="220" t="s">
        <v>149</v>
      </c>
      <c r="L240" s="44"/>
      <c r="M240" s="225" t="s">
        <v>1</v>
      </c>
      <c r="N240" s="226" t="s">
        <v>43</v>
      </c>
      <c r="O240" s="91"/>
      <c r="P240" s="227">
        <f>O240*H240</f>
        <v>0</v>
      </c>
      <c r="Q240" s="227">
        <v>2.4533999999999998</v>
      </c>
      <c r="R240" s="227">
        <f>Q240*H240</f>
        <v>20.431915199999995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150</v>
      </c>
      <c r="AT240" s="229" t="s">
        <v>145</v>
      </c>
      <c r="AU240" s="229" t="s">
        <v>88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150</v>
      </c>
      <c r="BM240" s="229" t="s">
        <v>403</v>
      </c>
    </row>
    <row r="241" s="13" customFormat="1">
      <c r="A241" s="13"/>
      <c r="B241" s="231"/>
      <c r="C241" s="232"/>
      <c r="D241" s="233" t="s">
        <v>152</v>
      </c>
      <c r="E241" s="234" t="s">
        <v>1</v>
      </c>
      <c r="F241" s="235" t="s">
        <v>404</v>
      </c>
      <c r="G241" s="232"/>
      <c r="H241" s="236">
        <v>8.3279999999999994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152</v>
      </c>
      <c r="AU241" s="242" t="s">
        <v>88</v>
      </c>
      <c r="AV241" s="13" t="s">
        <v>88</v>
      </c>
      <c r="AW241" s="13" t="s">
        <v>33</v>
      </c>
      <c r="AX241" s="13" t="s">
        <v>86</v>
      </c>
      <c r="AY241" s="242" t="s">
        <v>143</v>
      </c>
    </row>
    <row r="242" s="2" customFormat="1" ht="16.5" customHeight="1">
      <c r="A242" s="38"/>
      <c r="B242" s="39"/>
      <c r="C242" s="218" t="s">
        <v>405</v>
      </c>
      <c r="D242" s="218" t="s">
        <v>145</v>
      </c>
      <c r="E242" s="219" t="s">
        <v>406</v>
      </c>
      <c r="F242" s="220" t="s">
        <v>407</v>
      </c>
      <c r="G242" s="221" t="s">
        <v>148</v>
      </c>
      <c r="H242" s="222">
        <v>55.518000000000001</v>
      </c>
      <c r="I242" s="223"/>
      <c r="J242" s="224">
        <f>ROUND(I242*H242,2)</f>
        <v>0</v>
      </c>
      <c r="K242" s="220" t="s">
        <v>149</v>
      </c>
      <c r="L242" s="44"/>
      <c r="M242" s="225" t="s">
        <v>1</v>
      </c>
      <c r="N242" s="226" t="s">
        <v>43</v>
      </c>
      <c r="O242" s="91"/>
      <c r="P242" s="227">
        <f>O242*H242</f>
        <v>0</v>
      </c>
      <c r="Q242" s="227">
        <v>0.0057600000000000004</v>
      </c>
      <c r="R242" s="227">
        <f>Q242*H242</f>
        <v>0.31978368000000001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150</v>
      </c>
      <c r="AT242" s="229" t="s">
        <v>145</v>
      </c>
      <c r="AU242" s="229" t="s">
        <v>88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86</v>
      </c>
      <c r="BK242" s="230">
        <f>ROUND(I242*H242,2)</f>
        <v>0</v>
      </c>
      <c r="BL242" s="17" t="s">
        <v>150</v>
      </c>
      <c r="BM242" s="229" t="s">
        <v>408</v>
      </c>
    </row>
    <row r="243" s="13" customFormat="1">
      <c r="A243" s="13"/>
      <c r="B243" s="231"/>
      <c r="C243" s="232"/>
      <c r="D243" s="233" t="s">
        <v>152</v>
      </c>
      <c r="E243" s="234" t="s">
        <v>1</v>
      </c>
      <c r="F243" s="235" t="s">
        <v>409</v>
      </c>
      <c r="G243" s="232"/>
      <c r="H243" s="236">
        <v>55.518000000000001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152</v>
      </c>
      <c r="AU243" s="242" t="s">
        <v>88</v>
      </c>
      <c r="AV243" s="13" t="s">
        <v>88</v>
      </c>
      <c r="AW243" s="13" t="s">
        <v>33</v>
      </c>
      <c r="AX243" s="13" t="s">
        <v>86</v>
      </c>
      <c r="AY243" s="242" t="s">
        <v>143</v>
      </c>
    </row>
    <row r="244" s="2" customFormat="1" ht="16.5" customHeight="1">
      <c r="A244" s="38"/>
      <c r="B244" s="39"/>
      <c r="C244" s="218" t="s">
        <v>410</v>
      </c>
      <c r="D244" s="218" t="s">
        <v>145</v>
      </c>
      <c r="E244" s="219" t="s">
        <v>411</v>
      </c>
      <c r="F244" s="220" t="s">
        <v>412</v>
      </c>
      <c r="G244" s="221" t="s">
        <v>148</v>
      </c>
      <c r="H244" s="222">
        <v>55.518000000000001</v>
      </c>
      <c r="I244" s="223"/>
      <c r="J244" s="224">
        <f>ROUND(I244*H244,2)</f>
        <v>0</v>
      </c>
      <c r="K244" s="220" t="s">
        <v>149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150</v>
      </c>
      <c r="AT244" s="229" t="s">
        <v>145</v>
      </c>
      <c r="AU244" s="229" t="s">
        <v>88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86</v>
      </c>
      <c r="BK244" s="230">
        <f>ROUND(I244*H244,2)</f>
        <v>0</v>
      </c>
      <c r="BL244" s="17" t="s">
        <v>150</v>
      </c>
      <c r="BM244" s="229" t="s">
        <v>413</v>
      </c>
    </row>
    <row r="245" s="13" customFormat="1">
      <c r="A245" s="13"/>
      <c r="B245" s="231"/>
      <c r="C245" s="232"/>
      <c r="D245" s="233" t="s">
        <v>152</v>
      </c>
      <c r="E245" s="234" t="s">
        <v>1</v>
      </c>
      <c r="F245" s="235" t="s">
        <v>414</v>
      </c>
      <c r="G245" s="232"/>
      <c r="H245" s="236">
        <v>55.518000000000001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152</v>
      </c>
      <c r="AU245" s="242" t="s">
        <v>88</v>
      </c>
      <c r="AV245" s="13" t="s">
        <v>88</v>
      </c>
      <c r="AW245" s="13" t="s">
        <v>33</v>
      </c>
      <c r="AX245" s="13" t="s">
        <v>86</v>
      </c>
      <c r="AY245" s="242" t="s">
        <v>143</v>
      </c>
    </row>
    <row r="246" s="2" customFormat="1" ht="24.15" customHeight="1">
      <c r="A246" s="38"/>
      <c r="B246" s="39"/>
      <c r="C246" s="218" t="s">
        <v>415</v>
      </c>
      <c r="D246" s="218" t="s">
        <v>145</v>
      </c>
      <c r="E246" s="219" t="s">
        <v>416</v>
      </c>
      <c r="F246" s="220" t="s">
        <v>417</v>
      </c>
      <c r="G246" s="221" t="s">
        <v>176</v>
      </c>
      <c r="H246" s="222">
        <v>0.36499999999999999</v>
      </c>
      <c r="I246" s="223"/>
      <c r="J246" s="224">
        <f>ROUND(I246*H246,2)</f>
        <v>0</v>
      </c>
      <c r="K246" s="220" t="s">
        <v>149</v>
      </c>
      <c r="L246" s="44"/>
      <c r="M246" s="225" t="s">
        <v>1</v>
      </c>
      <c r="N246" s="226" t="s">
        <v>43</v>
      </c>
      <c r="O246" s="91"/>
      <c r="P246" s="227">
        <f>O246*H246</f>
        <v>0</v>
      </c>
      <c r="Q246" s="227">
        <v>1.0525599999999999</v>
      </c>
      <c r="R246" s="227">
        <f>Q246*H246</f>
        <v>0.38418439999999998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150</v>
      </c>
      <c r="AT246" s="229" t="s">
        <v>145</v>
      </c>
      <c r="AU246" s="229" t="s">
        <v>88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150</v>
      </c>
      <c r="BM246" s="229" t="s">
        <v>418</v>
      </c>
    </row>
    <row r="247" s="13" customFormat="1">
      <c r="A247" s="13"/>
      <c r="B247" s="231"/>
      <c r="C247" s="232"/>
      <c r="D247" s="233" t="s">
        <v>152</v>
      </c>
      <c r="E247" s="234" t="s">
        <v>1</v>
      </c>
      <c r="F247" s="235" t="s">
        <v>419</v>
      </c>
      <c r="G247" s="232"/>
      <c r="H247" s="236">
        <v>0.36499999999999999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152</v>
      </c>
      <c r="AU247" s="242" t="s">
        <v>88</v>
      </c>
      <c r="AV247" s="13" t="s">
        <v>88</v>
      </c>
      <c r="AW247" s="13" t="s">
        <v>33</v>
      </c>
      <c r="AX247" s="13" t="s">
        <v>86</v>
      </c>
      <c r="AY247" s="242" t="s">
        <v>143</v>
      </c>
    </row>
    <row r="248" s="12" customFormat="1" ht="22.8" customHeight="1">
      <c r="A248" s="12"/>
      <c r="B248" s="202"/>
      <c r="C248" s="203"/>
      <c r="D248" s="204" t="s">
        <v>77</v>
      </c>
      <c r="E248" s="216" t="s">
        <v>173</v>
      </c>
      <c r="F248" s="216" t="s">
        <v>420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P249+P250+P269+P307+P320</f>
        <v>0</v>
      </c>
      <c r="Q248" s="210"/>
      <c r="R248" s="211">
        <f>R249+R250+R269+R307+R320</f>
        <v>837.48033203</v>
      </c>
      <c r="S248" s="210"/>
      <c r="T248" s="212">
        <f>T249+T250+T269+T307+T320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86</v>
      </c>
      <c r="AT248" s="214" t="s">
        <v>77</v>
      </c>
      <c r="AU248" s="214" t="s">
        <v>86</v>
      </c>
      <c r="AY248" s="213" t="s">
        <v>143</v>
      </c>
      <c r="BK248" s="215">
        <f>BK249+BK250+BK269+BK307+BK320</f>
        <v>0</v>
      </c>
    </row>
    <row r="249" s="2" customFormat="1" ht="24.15" customHeight="1">
      <c r="A249" s="38"/>
      <c r="B249" s="39"/>
      <c r="C249" s="218" t="s">
        <v>421</v>
      </c>
      <c r="D249" s="218" t="s">
        <v>145</v>
      </c>
      <c r="E249" s="219" t="s">
        <v>422</v>
      </c>
      <c r="F249" s="220" t="s">
        <v>423</v>
      </c>
      <c r="G249" s="221" t="s">
        <v>148</v>
      </c>
      <c r="H249" s="222">
        <v>33.380000000000003</v>
      </c>
      <c r="I249" s="223"/>
      <c r="J249" s="224">
        <f>ROUND(I249*H249,2)</f>
        <v>0</v>
      </c>
      <c r="K249" s="220" t="s">
        <v>149</v>
      </c>
      <c r="L249" s="44"/>
      <c r="M249" s="225" t="s">
        <v>1</v>
      </c>
      <c r="N249" s="226" t="s">
        <v>43</v>
      </c>
      <c r="O249" s="91"/>
      <c r="P249" s="227">
        <f>O249*H249</f>
        <v>0</v>
      </c>
      <c r="Q249" s="227">
        <v>0.28361999999999998</v>
      </c>
      <c r="R249" s="227">
        <f>Q249*H249</f>
        <v>9.4672356000000004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150</v>
      </c>
      <c r="AT249" s="229" t="s">
        <v>145</v>
      </c>
      <c r="AU249" s="229" t="s">
        <v>88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86</v>
      </c>
      <c r="BK249" s="230">
        <f>ROUND(I249*H249,2)</f>
        <v>0</v>
      </c>
      <c r="BL249" s="17" t="s">
        <v>150</v>
      </c>
      <c r="BM249" s="229" t="s">
        <v>424</v>
      </c>
    </row>
    <row r="250" s="12" customFormat="1" ht="20.88" customHeight="1">
      <c r="A250" s="12"/>
      <c r="B250" s="202"/>
      <c r="C250" s="203"/>
      <c r="D250" s="204" t="s">
        <v>77</v>
      </c>
      <c r="E250" s="216" t="s">
        <v>425</v>
      </c>
      <c r="F250" s="216" t="s">
        <v>426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SUM(P251:P268)</f>
        <v>0</v>
      </c>
      <c r="Q250" s="210"/>
      <c r="R250" s="211">
        <f>SUM(R251:R268)</f>
        <v>8.5350196599999997</v>
      </c>
      <c r="S250" s="210"/>
      <c r="T250" s="212">
        <f>SUM(T251:T268)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86</v>
      </c>
      <c r="AT250" s="214" t="s">
        <v>77</v>
      </c>
      <c r="AU250" s="214" t="s">
        <v>88</v>
      </c>
      <c r="AY250" s="213" t="s">
        <v>143</v>
      </c>
      <c r="BK250" s="215">
        <f>SUM(BK251:BK268)</f>
        <v>0</v>
      </c>
    </row>
    <row r="251" s="2" customFormat="1" ht="24.15" customHeight="1">
      <c r="A251" s="38"/>
      <c r="B251" s="39"/>
      <c r="C251" s="218" t="s">
        <v>427</v>
      </c>
      <c r="D251" s="218" t="s">
        <v>145</v>
      </c>
      <c r="E251" s="219" t="s">
        <v>428</v>
      </c>
      <c r="F251" s="220" t="s">
        <v>429</v>
      </c>
      <c r="G251" s="221" t="s">
        <v>148</v>
      </c>
      <c r="H251" s="222">
        <v>421.08999999999998</v>
      </c>
      <c r="I251" s="223"/>
      <c r="J251" s="224">
        <f>ROUND(I251*H251,2)</f>
        <v>0</v>
      </c>
      <c r="K251" s="220" t="s">
        <v>149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0.00025999999999999998</v>
      </c>
      <c r="R251" s="227">
        <f>Q251*H251</f>
        <v>0.10948339999999998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150</v>
      </c>
      <c r="AT251" s="229" t="s">
        <v>145</v>
      </c>
      <c r="AU251" s="229" t="s">
        <v>157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150</v>
      </c>
      <c r="BM251" s="229" t="s">
        <v>430</v>
      </c>
    </row>
    <row r="252" s="13" customFormat="1">
      <c r="A252" s="13"/>
      <c r="B252" s="231"/>
      <c r="C252" s="232"/>
      <c r="D252" s="233" t="s">
        <v>152</v>
      </c>
      <c r="E252" s="234" t="s">
        <v>1</v>
      </c>
      <c r="F252" s="235" t="s">
        <v>431</v>
      </c>
      <c r="G252" s="232"/>
      <c r="H252" s="236">
        <v>421.08999999999998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152</v>
      </c>
      <c r="AU252" s="242" t="s">
        <v>157</v>
      </c>
      <c r="AV252" s="13" t="s">
        <v>88</v>
      </c>
      <c r="AW252" s="13" t="s">
        <v>33</v>
      </c>
      <c r="AX252" s="13" t="s">
        <v>86</v>
      </c>
      <c r="AY252" s="242" t="s">
        <v>143</v>
      </c>
    </row>
    <row r="253" s="2" customFormat="1" ht="24.15" customHeight="1">
      <c r="A253" s="38"/>
      <c r="B253" s="39"/>
      <c r="C253" s="218" t="s">
        <v>432</v>
      </c>
      <c r="D253" s="218" t="s">
        <v>145</v>
      </c>
      <c r="E253" s="219" t="s">
        <v>433</v>
      </c>
      <c r="F253" s="220" t="s">
        <v>434</v>
      </c>
      <c r="G253" s="221" t="s">
        <v>148</v>
      </c>
      <c r="H253" s="222">
        <v>41.978000000000002</v>
      </c>
      <c r="I253" s="223"/>
      <c r="J253" s="224">
        <f>ROUND(I253*H253,2)</f>
        <v>0</v>
      </c>
      <c r="K253" s="220" t="s">
        <v>149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0.0147</v>
      </c>
      <c r="R253" s="227">
        <f>Q253*H253</f>
        <v>0.61707659999999998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150</v>
      </c>
      <c r="AT253" s="229" t="s">
        <v>145</v>
      </c>
      <c r="AU253" s="229" t="s">
        <v>157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150</v>
      </c>
      <c r="BM253" s="229" t="s">
        <v>435</v>
      </c>
    </row>
    <row r="254" s="13" customFormat="1">
      <c r="A254" s="13"/>
      <c r="B254" s="231"/>
      <c r="C254" s="232"/>
      <c r="D254" s="233" t="s">
        <v>152</v>
      </c>
      <c r="E254" s="234" t="s">
        <v>1</v>
      </c>
      <c r="F254" s="235" t="s">
        <v>436</v>
      </c>
      <c r="G254" s="232"/>
      <c r="H254" s="236">
        <v>41.978000000000002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152</v>
      </c>
      <c r="AU254" s="242" t="s">
        <v>157</v>
      </c>
      <c r="AV254" s="13" t="s">
        <v>88</v>
      </c>
      <c r="AW254" s="13" t="s">
        <v>33</v>
      </c>
      <c r="AX254" s="13" t="s">
        <v>86</v>
      </c>
      <c r="AY254" s="242" t="s">
        <v>143</v>
      </c>
    </row>
    <row r="255" s="2" customFormat="1" ht="24.15" customHeight="1">
      <c r="A255" s="38"/>
      <c r="B255" s="39"/>
      <c r="C255" s="218" t="s">
        <v>437</v>
      </c>
      <c r="D255" s="218" t="s">
        <v>145</v>
      </c>
      <c r="E255" s="219" t="s">
        <v>438</v>
      </c>
      <c r="F255" s="220" t="s">
        <v>439</v>
      </c>
      <c r="G255" s="221" t="s">
        <v>148</v>
      </c>
      <c r="H255" s="222">
        <v>379.10899999999998</v>
      </c>
      <c r="I255" s="223"/>
      <c r="J255" s="224">
        <f>ROUND(I255*H255,2)</f>
        <v>0</v>
      </c>
      <c r="K255" s="220" t="s">
        <v>149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0.018380000000000001</v>
      </c>
      <c r="R255" s="227">
        <f>Q255*H255</f>
        <v>6.9680234199999997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150</v>
      </c>
      <c r="AT255" s="229" t="s">
        <v>145</v>
      </c>
      <c r="AU255" s="229" t="s">
        <v>157</v>
      </c>
      <c r="AY255" s="17" t="s">
        <v>143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86</v>
      </c>
      <c r="BK255" s="230">
        <f>ROUND(I255*H255,2)</f>
        <v>0</v>
      </c>
      <c r="BL255" s="17" t="s">
        <v>150</v>
      </c>
      <c r="BM255" s="229" t="s">
        <v>440</v>
      </c>
    </row>
    <row r="256" s="13" customFormat="1">
      <c r="A256" s="13"/>
      <c r="B256" s="231"/>
      <c r="C256" s="232"/>
      <c r="D256" s="233" t="s">
        <v>152</v>
      </c>
      <c r="E256" s="234" t="s">
        <v>1</v>
      </c>
      <c r="F256" s="235" t="s">
        <v>441</v>
      </c>
      <c r="G256" s="232"/>
      <c r="H256" s="236">
        <v>23.25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152</v>
      </c>
      <c r="AU256" s="242" t="s">
        <v>157</v>
      </c>
      <c r="AV256" s="13" t="s">
        <v>88</v>
      </c>
      <c r="AW256" s="13" t="s">
        <v>33</v>
      </c>
      <c r="AX256" s="13" t="s">
        <v>78</v>
      </c>
      <c r="AY256" s="242" t="s">
        <v>143</v>
      </c>
    </row>
    <row r="257" s="13" customFormat="1">
      <c r="A257" s="13"/>
      <c r="B257" s="231"/>
      <c r="C257" s="232"/>
      <c r="D257" s="233" t="s">
        <v>152</v>
      </c>
      <c r="E257" s="234" t="s">
        <v>1</v>
      </c>
      <c r="F257" s="235" t="s">
        <v>442</v>
      </c>
      <c r="G257" s="232"/>
      <c r="H257" s="236">
        <v>142.22800000000001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152</v>
      </c>
      <c r="AU257" s="242" t="s">
        <v>157</v>
      </c>
      <c r="AV257" s="13" t="s">
        <v>88</v>
      </c>
      <c r="AW257" s="13" t="s">
        <v>33</v>
      </c>
      <c r="AX257" s="13" t="s">
        <v>78</v>
      </c>
      <c r="AY257" s="242" t="s">
        <v>143</v>
      </c>
    </row>
    <row r="258" s="13" customFormat="1">
      <c r="A258" s="13"/>
      <c r="B258" s="231"/>
      <c r="C258" s="232"/>
      <c r="D258" s="233" t="s">
        <v>152</v>
      </c>
      <c r="E258" s="234" t="s">
        <v>1</v>
      </c>
      <c r="F258" s="235" t="s">
        <v>443</v>
      </c>
      <c r="G258" s="232"/>
      <c r="H258" s="236">
        <v>71.561000000000007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152</v>
      </c>
      <c r="AU258" s="242" t="s">
        <v>157</v>
      </c>
      <c r="AV258" s="13" t="s">
        <v>88</v>
      </c>
      <c r="AW258" s="13" t="s">
        <v>33</v>
      </c>
      <c r="AX258" s="13" t="s">
        <v>78</v>
      </c>
      <c r="AY258" s="242" t="s">
        <v>143</v>
      </c>
    </row>
    <row r="259" s="13" customFormat="1">
      <c r="A259" s="13"/>
      <c r="B259" s="231"/>
      <c r="C259" s="232"/>
      <c r="D259" s="233" t="s">
        <v>152</v>
      </c>
      <c r="E259" s="234" t="s">
        <v>1</v>
      </c>
      <c r="F259" s="235" t="s">
        <v>444</v>
      </c>
      <c r="G259" s="232"/>
      <c r="H259" s="236">
        <v>37.603000000000002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152</v>
      </c>
      <c r="AU259" s="242" t="s">
        <v>157</v>
      </c>
      <c r="AV259" s="13" t="s">
        <v>88</v>
      </c>
      <c r="AW259" s="13" t="s">
        <v>33</v>
      </c>
      <c r="AX259" s="13" t="s">
        <v>78</v>
      </c>
      <c r="AY259" s="242" t="s">
        <v>143</v>
      </c>
    </row>
    <row r="260" s="13" customFormat="1">
      <c r="A260" s="13"/>
      <c r="B260" s="231"/>
      <c r="C260" s="232"/>
      <c r="D260" s="233" t="s">
        <v>152</v>
      </c>
      <c r="E260" s="234" t="s">
        <v>1</v>
      </c>
      <c r="F260" s="235" t="s">
        <v>445</v>
      </c>
      <c r="G260" s="232"/>
      <c r="H260" s="236">
        <v>29.907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152</v>
      </c>
      <c r="AU260" s="242" t="s">
        <v>157</v>
      </c>
      <c r="AV260" s="13" t="s">
        <v>88</v>
      </c>
      <c r="AW260" s="13" t="s">
        <v>33</v>
      </c>
      <c r="AX260" s="13" t="s">
        <v>78</v>
      </c>
      <c r="AY260" s="242" t="s">
        <v>143</v>
      </c>
    </row>
    <row r="261" s="13" customFormat="1">
      <c r="A261" s="13"/>
      <c r="B261" s="231"/>
      <c r="C261" s="232"/>
      <c r="D261" s="233" t="s">
        <v>152</v>
      </c>
      <c r="E261" s="234" t="s">
        <v>1</v>
      </c>
      <c r="F261" s="235" t="s">
        <v>446</v>
      </c>
      <c r="G261" s="232"/>
      <c r="H261" s="236">
        <v>35.003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152</v>
      </c>
      <c r="AU261" s="242" t="s">
        <v>157</v>
      </c>
      <c r="AV261" s="13" t="s">
        <v>88</v>
      </c>
      <c r="AW261" s="13" t="s">
        <v>33</v>
      </c>
      <c r="AX261" s="13" t="s">
        <v>78</v>
      </c>
      <c r="AY261" s="242" t="s">
        <v>143</v>
      </c>
    </row>
    <row r="262" s="13" customFormat="1">
      <c r="A262" s="13"/>
      <c r="B262" s="231"/>
      <c r="C262" s="232"/>
      <c r="D262" s="233" t="s">
        <v>152</v>
      </c>
      <c r="E262" s="234" t="s">
        <v>1</v>
      </c>
      <c r="F262" s="235" t="s">
        <v>447</v>
      </c>
      <c r="G262" s="232"/>
      <c r="H262" s="236">
        <v>15.904999999999999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152</v>
      </c>
      <c r="AU262" s="242" t="s">
        <v>157</v>
      </c>
      <c r="AV262" s="13" t="s">
        <v>88</v>
      </c>
      <c r="AW262" s="13" t="s">
        <v>33</v>
      </c>
      <c r="AX262" s="13" t="s">
        <v>78</v>
      </c>
      <c r="AY262" s="242" t="s">
        <v>143</v>
      </c>
    </row>
    <row r="263" s="13" customFormat="1">
      <c r="A263" s="13"/>
      <c r="B263" s="231"/>
      <c r="C263" s="232"/>
      <c r="D263" s="233" t="s">
        <v>152</v>
      </c>
      <c r="E263" s="234" t="s">
        <v>1</v>
      </c>
      <c r="F263" s="235" t="s">
        <v>448</v>
      </c>
      <c r="G263" s="232"/>
      <c r="H263" s="236">
        <v>23.652000000000001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152</v>
      </c>
      <c r="AU263" s="242" t="s">
        <v>157</v>
      </c>
      <c r="AV263" s="13" t="s">
        <v>88</v>
      </c>
      <c r="AW263" s="13" t="s">
        <v>33</v>
      </c>
      <c r="AX263" s="13" t="s">
        <v>78</v>
      </c>
      <c r="AY263" s="242" t="s">
        <v>143</v>
      </c>
    </row>
    <row r="264" s="14" customFormat="1">
      <c r="A264" s="14"/>
      <c r="B264" s="258"/>
      <c r="C264" s="259"/>
      <c r="D264" s="233" t="s">
        <v>152</v>
      </c>
      <c r="E264" s="260" t="s">
        <v>1</v>
      </c>
      <c r="F264" s="261" t="s">
        <v>251</v>
      </c>
      <c r="G264" s="259"/>
      <c r="H264" s="262">
        <v>379.10899999999998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8" t="s">
        <v>152</v>
      </c>
      <c r="AU264" s="268" t="s">
        <v>157</v>
      </c>
      <c r="AV264" s="14" t="s">
        <v>150</v>
      </c>
      <c r="AW264" s="14" t="s">
        <v>33</v>
      </c>
      <c r="AX264" s="14" t="s">
        <v>86</v>
      </c>
      <c r="AY264" s="268" t="s">
        <v>143</v>
      </c>
    </row>
    <row r="265" s="2" customFormat="1" ht="24.15" customHeight="1">
      <c r="A265" s="38"/>
      <c r="B265" s="39"/>
      <c r="C265" s="218" t="s">
        <v>449</v>
      </c>
      <c r="D265" s="218" t="s">
        <v>145</v>
      </c>
      <c r="E265" s="219" t="s">
        <v>450</v>
      </c>
      <c r="F265" s="220" t="s">
        <v>451</v>
      </c>
      <c r="G265" s="221" t="s">
        <v>148</v>
      </c>
      <c r="H265" s="222">
        <v>12.414999999999999</v>
      </c>
      <c r="I265" s="223"/>
      <c r="J265" s="224">
        <f>ROUND(I265*H265,2)</f>
        <v>0</v>
      </c>
      <c r="K265" s="220" t="s">
        <v>149</v>
      </c>
      <c r="L265" s="44"/>
      <c r="M265" s="225" t="s">
        <v>1</v>
      </c>
      <c r="N265" s="226" t="s">
        <v>43</v>
      </c>
      <c r="O265" s="91"/>
      <c r="P265" s="227">
        <f>O265*H265</f>
        <v>0</v>
      </c>
      <c r="Q265" s="227">
        <v>0.028400000000000002</v>
      </c>
      <c r="R265" s="227">
        <f>Q265*H265</f>
        <v>0.35258600000000001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150</v>
      </c>
      <c r="AT265" s="229" t="s">
        <v>145</v>
      </c>
      <c r="AU265" s="229" t="s">
        <v>157</v>
      </c>
      <c r="AY265" s="17" t="s">
        <v>143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86</v>
      </c>
      <c r="BK265" s="230">
        <f>ROUND(I265*H265,2)</f>
        <v>0</v>
      </c>
      <c r="BL265" s="17" t="s">
        <v>150</v>
      </c>
      <c r="BM265" s="229" t="s">
        <v>452</v>
      </c>
    </row>
    <row r="266" s="13" customFormat="1">
      <c r="A266" s="13"/>
      <c r="B266" s="231"/>
      <c r="C266" s="232"/>
      <c r="D266" s="233" t="s">
        <v>152</v>
      </c>
      <c r="E266" s="234" t="s">
        <v>1</v>
      </c>
      <c r="F266" s="235" t="s">
        <v>453</v>
      </c>
      <c r="G266" s="232"/>
      <c r="H266" s="236">
        <v>12.414999999999999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152</v>
      </c>
      <c r="AU266" s="242" t="s">
        <v>157</v>
      </c>
      <c r="AV266" s="13" t="s">
        <v>88</v>
      </c>
      <c r="AW266" s="13" t="s">
        <v>33</v>
      </c>
      <c r="AX266" s="13" t="s">
        <v>86</v>
      </c>
      <c r="AY266" s="242" t="s">
        <v>143</v>
      </c>
    </row>
    <row r="267" s="2" customFormat="1" ht="24.15" customHeight="1">
      <c r="A267" s="38"/>
      <c r="B267" s="39"/>
      <c r="C267" s="218" t="s">
        <v>454</v>
      </c>
      <c r="D267" s="218" t="s">
        <v>145</v>
      </c>
      <c r="E267" s="219" t="s">
        <v>455</v>
      </c>
      <c r="F267" s="220" t="s">
        <v>456</v>
      </c>
      <c r="G267" s="221" t="s">
        <v>148</v>
      </c>
      <c r="H267" s="222">
        <v>14.528000000000001</v>
      </c>
      <c r="I267" s="223"/>
      <c r="J267" s="224">
        <f>ROUND(I267*H267,2)</f>
        <v>0</v>
      </c>
      <c r="K267" s="220" t="s">
        <v>149</v>
      </c>
      <c r="L267" s="44"/>
      <c r="M267" s="225" t="s">
        <v>1</v>
      </c>
      <c r="N267" s="226" t="s">
        <v>43</v>
      </c>
      <c r="O267" s="91"/>
      <c r="P267" s="227">
        <f>O267*H267</f>
        <v>0</v>
      </c>
      <c r="Q267" s="227">
        <v>0.033579999999999999</v>
      </c>
      <c r="R267" s="227">
        <f>Q267*H267</f>
        <v>0.48785023999999999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150</v>
      </c>
      <c r="AT267" s="229" t="s">
        <v>145</v>
      </c>
      <c r="AU267" s="229" t="s">
        <v>157</v>
      </c>
      <c r="AY267" s="17" t="s">
        <v>143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86</v>
      </c>
      <c r="BK267" s="230">
        <f>ROUND(I267*H267,2)</f>
        <v>0</v>
      </c>
      <c r="BL267" s="17" t="s">
        <v>150</v>
      </c>
      <c r="BM267" s="229" t="s">
        <v>457</v>
      </c>
    </row>
    <row r="268" s="13" customFormat="1">
      <c r="A268" s="13"/>
      <c r="B268" s="231"/>
      <c r="C268" s="232"/>
      <c r="D268" s="233" t="s">
        <v>152</v>
      </c>
      <c r="E268" s="234" t="s">
        <v>1</v>
      </c>
      <c r="F268" s="235" t="s">
        <v>458</v>
      </c>
      <c r="G268" s="232"/>
      <c r="H268" s="236">
        <v>14.528000000000001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152</v>
      </c>
      <c r="AU268" s="242" t="s">
        <v>157</v>
      </c>
      <c r="AV268" s="13" t="s">
        <v>88</v>
      </c>
      <c r="AW268" s="13" t="s">
        <v>33</v>
      </c>
      <c r="AX268" s="13" t="s">
        <v>86</v>
      </c>
      <c r="AY268" s="242" t="s">
        <v>143</v>
      </c>
    </row>
    <row r="269" s="12" customFormat="1" ht="20.88" customHeight="1">
      <c r="A269" s="12"/>
      <c r="B269" s="202"/>
      <c r="C269" s="203"/>
      <c r="D269" s="204" t="s">
        <v>77</v>
      </c>
      <c r="E269" s="216" t="s">
        <v>459</v>
      </c>
      <c r="F269" s="216" t="s">
        <v>460</v>
      </c>
      <c r="G269" s="203"/>
      <c r="H269" s="203"/>
      <c r="I269" s="206"/>
      <c r="J269" s="217">
        <f>BK269</f>
        <v>0</v>
      </c>
      <c r="K269" s="203"/>
      <c r="L269" s="208"/>
      <c r="M269" s="209"/>
      <c r="N269" s="210"/>
      <c r="O269" s="210"/>
      <c r="P269" s="211">
        <f>SUM(P270:P306)</f>
        <v>0</v>
      </c>
      <c r="Q269" s="210"/>
      <c r="R269" s="211">
        <f>SUM(R270:R306)</f>
        <v>6.0977327500000005</v>
      </c>
      <c r="S269" s="210"/>
      <c r="T269" s="212">
        <f>SUM(T270:T306)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3" t="s">
        <v>86</v>
      </c>
      <c r="AT269" s="214" t="s">
        <v>77</v>
      </c>
      <c r="AU269" s="214" t="s">
        <v>88</v>
      </c>
      <c r="AY269" s="213" t="s">
        <v>143</v>
      </c>
      <c r="BK269" s="215">
        <f>SUM(BK270:BK306)</f>
        <v>0</v>
      </c>
    </row>
    <row r="270" s="2" customFormat="1" ht="24.15" customHeight="1">
      <c r="A270" s="38"/>
      <c r="B270" s="39"/>
      <c r="C270" s="218" t="s">
        <v>461</v>
      </c>
      <c r="D270" s="218" t="s">
        <v>145</v>
      </c>
      <c r="E270" s="219" t="s">
        <v>462</v>
      </c>
      <c r="F270" s="220" t="s">
        <v>463</v>
      </c>
      <c r="G270" s="221" t="s">
        <v>148</v>
      </c>
      <c r="H270" s="222">
        <v>312.36000000000001</v>
      </c>
      <c r="I270" s="223"/>
      <c r="J270" s="224">
        <f>ROUND(I270*H270,2)</f>
        <v>0</v>
      </c>
      <c r="K270" s="220" t="s">
        <v>1</v>
      </c>
      <c r="L270" s="44"/>
      <c r="M270" s="225" t="s">
        <v>1</v>
      </c>
      <c r="N270" s="226" t="s">
        <v>43</v>
      </c>
      <c r="O270" s="91"/>
      <c r="P270" s="227">
        <f>O270*H270</f>
        <v>0</v>
      </c>
      <c r="Q270" s="227">
        <v>0.0026800000000000001</v>
      </c>
      <c r="R270" s="227">
        <f>Q270*H270</f>
        <v>0.83712480000000011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150</v>
      </c>
      <c r="AT270" s="229" t="s">
        <v>145</v>
      </c>
      <c r="AU270" s="229" t="s">
        <v>157</v>
      </c>
      <c r="AY270" s="17" t="s">
        <v>143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86</v>
      </c>
      <c r="BK270" s="230">
        <f>ROUND(I270*H270,2)</f>
        <v>0</v>
      </c>
      <c r="BL270" s="17" t="s">
        <v>150</v>
      </c>
      <c r="BM270" s="229" t="s">
        <v>464</v>
      </c>
    </row>
    <row r="271" s="13" customFormat="1">
      <c r="A271" s="13"/>
      <c r="B271" s="231"/>
      <c r="C271" s="232"/>
      <c r="D271" s="233" t="s">
        <v>152</v>
      </c>
      <c r="E271" s="234" t="s">
        <v>1</v>
      </c>
      <c r="F271" s="235" t="s">
        <v>465</v>
      </c>
      <c r="G271" s="232"/>
      <c r="H271" s="236">
        <v>312.36000000000001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152</v>
      </c>
      <c r="AU271" s="242" t="s">
        <v>157</v>
      </c>
      <c r="AV271" s="13" t="s">
        <v>88</v>
      </c>
      <c r="AW271" s="13" t="s">
        <v>33</v>
      </c>
      <c r="AX271" s="13" t="s">
        <v>86</v>
      </c>
      <c r="AY271" s="242" t="s">
        <v>143</v>
      </c>
    </row>
    <row r="272" s="2" customFormat="1" ht="37.8" customHeight="1">
      <c r="A272" s="38"/>
      <c r="B272" s="39"/>
      <c r="C272" s="218" t="s">
        <v>466</v>
      </c>
      <c r="D272" s="218" t="s">
        <v>145</v>
      </c>
      <c r="E272" s="219" t="s">
        <v>467</v>
      </c>
      <c r="F272" s="220" t="s">
        <v>468</v>
      </c>
      <c r="G272" s="221" t="s">
        <v>148</v>
      </c>
      <c r="H272" s="222">
        <v>347.96800000000002</v>
      </c>
      <c r="I272" s="223"/>
      <c r="J272" s="224">
        <f>ROUND(I272*H272,2)</f>
        <v>0</v>
      </c>
      <c r="K272" s="220" t="s">
        <v>149</v>
      </c>
      <c r="L272" s="44"/>
      <c r="M272" s="225" t="s">
        <v>1</v>
      </c>
      <c r="N272" s="226" t="s">
        <v>43</v>
      </c>
      <c r="O272" s="91"/>
      <c r="P272" s="227">
        <f>O272*H272</f>
        <v>0</v>
      </c>
      <c r="Q272" s="227">
        <v>0.0085199999999999998</v>
      </c>
      <c r="R272" s="227">
        <f>Q272*H272</f>
        <v>2.9646873600000001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150</v>
      </c>
      <c r="AT272" s="229" t="s">
        <v>145</v>
      </c>
      <c r="AU272" s="229" t="s">
        <v>157</v>
      </c>
      <c r="AY272" s="17" t="s">
        <v>143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86</v>
      </c>
      <c r="BK272" s="230">
        <f>ROUND(I272*H272,2)</f>
        <v>0</v>
      </c>
      <c r="BL272" s="17" t="s">
        <v>150</v>
      </c>
      <c r="BM272" s="229" t="s">
        <v>469</v>
      </c>
    </row>
    <row r="273" s="13" customFormat="1">
      <c r="A273" s="13"/>
      <c r="B273" s="231"/>
      <c r="C273" s="232"/>
      <c r="D273" s="233" t="s">
        <v>152</v>
      </c>
      <c r="E273" s="234" t="s">
        <v>1</v>
      </c>
      <c r="F273" s="235" t="s">
        <v>470</v>
      </c>
      <c r="G273" s="232"/>
      <c r="H273" s="236">
        <v>299.89999999999998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152</v>
      </c>
      <c r="AU273" s="242" t="s">
        <v>157</v>
      </c>
      <c r="AV273" s="13" t="s">
        <v>88</v>
      </c>
      <c r="AW273" s="13" t="s">
        <v>33</v>
      </c>
      <c r="AX273" s="13" t="s">
        <v>78</v>
      </c>
      <c r="AY273" s="242" t="s">
        <v>143</v>
      </c>
    </row>
    <row r="274" s="13" customFormat="1">
      <c r="A274" s="13"/>
      <c r="B274" s="231"/>
      <c r="C274" s="232"/>
      <c r="D274" s="233" t="s">
        <v>152</v>
      </c>
      <c r="E274" s="234" t="s">
        <v>1</v>
      </c>
      <c r="F274" s="235" t="s">
        <v>471</v>
      </c>
      <c r="G274" s="232"/>
      <c r="H274" s="236">
        <v>-9.2919999999999998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152</v>
      </c>
      <c r="AU274" s="242" t="s">
        <v>157</v>
      </c>
      <c r="AV274" s="13" t="s">
        <v>88</v>
      </c>
      <c r="AW274" s="13" t="s">
        <v>33</v>
      </c>
      <c r="AX274" s="13" t="s">
        <v>78</v>
      </c>
      <c r="AY274" s="242" t="s">
        <v>143</v>
      </c>
    </row>
    <row r="275" s="13" customFormat="1">
      <c r="A275" s="13"/>
      <c r="B275" s="231"/>
      <c r="C275" s="232"/>
      <c r="D275" s="233" t="s">
        <v>152</v>
      </c>
      <c r="E275" s="234" t="s">
        <v>1</v>
      </c>
      <c r="F275" s="235" t="s">
        <v>472</v>
      </c>
      <c r="G275" s="232"/>
      <c r="H275" s="236">
        <v>57.359999999999999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152</v>
      </c>
      <c r="AU275" s="242" t="s">
        <v>157</v>
      </c>
      <c r="AV275" s="13" t="s">
        <v>88</v>
      </c>
      <c r="AW275" s="13" t="s">
        <v>33</v>
      </c>
      <c r="AX275" s="13" t="s">
        <v>78</v>
      </c>
      <c r="AY275" s="242" t="s">
        <v>143</v>
      </c>
    </row>
    <row r="276" s="14" customFormat="1">
      <c r="A276" s="14"/>
      <c r="B276" s="258"/>
      <c r="C276" s="259"/>
      <c r="D276" s="233" t="s">
        <v>152</v>
      </c>
      <c r="E276" s="260" t="s">
        <v>1</v>
      </c>
      <c r="F276" s="261" t="s">
        <v>251</v>
      </c>
      <c r="G276" s="259"/>
      <c r="H276" s="262">
        <v>347.96800000000002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8" t="s">
        <v>152</v>
      </c>
      <c r="AU276" s="268" t="s">
        <v>157</v>
      </c>
      <c r="AV276" s="14" t="s">
        <v>150</v>
      </c>
      <c r="AW276" s="14" t="s">
        <v>33</v>
      </c>
      <c r="AX276" s="14" t="s">
        <v>86</v>
      </c>
      <c r="AY276" s="268" t="s">
        <v>143</v>
      </c>
    </row>
    <row r="277" s="2" customFormat="1" ht="16.5" customHeight="1">
      <c r="A277" s="38"/>
      <c r="B277" s="39"/>
      <c r="C277" s="248" t="s">
        <v>473</v>
      </c>
      <c r="D277" s="248" t="s">
        <v>239</v>
      </c>
      <c r="E277" s="249" t="s">
        <v>474</v>
      </c>
      <c r="F277" s="250" t="s">
        <v>475</v>
      </c>
      <c r="G277" s="251" t="s">
        <v>148</v>
      </c>
      <c r="H277" s="252">
        <v>329.88999999999999</v>
      </c>
      <c r="I277" s="253"/>
      <c r="J277" s="254">
        <f>ROUND(I277*H277,2)</f>
        <v>0</v>
      </c>
      <c r="K277" s="250" t="s">
        <v>149</v>
      </c>
      <c r="L277" s="255"/>
      <c r="M277" s="256" t="s">
        <v>1</v>
      </c>
      <c r="N277" s="257" t="s">
        <v>43</v>
      </c>
      <c r="O277" s="91"/>
      <c r="P277" s="227">
        <f>O277*H277</f>
        <v>0</v>
      </c>
      <c r="Q277" s="227">
        <v>0.0023</v>
      </c>
      <c r="R277" s="227">
        <f>Q277*H277</f>
        <v>0.75874699999999995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182</v>
      </c>
      <c r="AT277" s="229" t="s">
        <v>239</v>
      </c>
      <c r="AU277" s="229" t="s">
        <v>157</v>
      </c>
      <c r="AY277" s="17" t="s">
        <v>143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86</v>
      </c>
      <c r="BK277" s="230">
        <f>ROUND(I277*H277,2)</f>
        <v>0</v>
      </c>
      <c r="BL277" s="17" t="s">
        <v>150</v>
      </c>
      <c r="BM277" s="229" t="s">
        <v>476</v>
      </c>
    </row>
    <row r="278" s="13" customFormat="1">
      <c r="A278" s="13"/>
      <c r="B278" s="231"/>
      <c r="C278" s="232"/>
      <c r="D278" s="233" t="s">
        <v>152</v>
      </c>
      <c r="E278" s="234" t="s">
        <v>1</v>
      </c>
      <c r="F278" s="235" t="s">
        <v>477</v>
      </c>
      <c r="G278" s="232"/>
      <c r="H278" s="236">
        <v>329.88999999999999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152</v>
      </c>
      <c r="AU278" s="242" t="s">
        <v>157</v>
      </c>
      <c r="AV278" s="13" t="s">
        <v>88</v>
      </c>
      <c r="AW278" s="13" t="s">
        <v>33</v>
      </c>
      <c r="AX278" s="13" t="s">
        <v>86</v>
      </c>
      <c r="AY278" s="242" t="s">
        <v>143</v>
      </c>
    </row>
    <row r="279" s="2" customFormat="1" ht="24.15" customHeight="1">
      <c r="A279" s="38"/>
      <c r="B279" s="39"/>
      <c r="C279" s="248" t="s">
        <v>478</v>
      </c>
      <c r="D279" s="248" t="s">
        <v>239</v>
      </c>
      <c r="E279" s="249" t="s">
        <v>479</v>
      </c>
      <c r="F279" s="250" t="s">
        <v>480</v>
      </c>
      <c r="G279" s="251" t="s">
        <v>148</v>
      </c>
      <c r="H279" s="252">
        <v>63.095999999999997</v>
      </c>
      <c r="I279" s="253"/>
      <c r="J279" s="254">
        <f>ROUND(I279*H279,2)</f>
        <v>0</v>
      </c>
      <c r="K279" s="250" t="s">
        <v>149</v>
      </c>
      <c r="L279" s="255"/>
      <c r="M279" s="256" t="s">
        <v>1</v>
      </c>
      <c r="N279" s="257" t="s">
        <v>43</v>
      </c>
      <c r="O279" s="91"/>
      <c r="P279" s="227">
        <f>O279*H279</f>
        <v>0</v>
      </c>
      <c r="Q279" s="227">
        <v>0.0035000000000000001</v>
      </c>
      <c r="R279" s="227">
        <f>Q279*H279</f>
        <v>0.22083600000000001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182</v>
      </c>
      <c r="AT279" s="229" t="s">
        <v>239</v>
      </c>
      <c r="AU279" s="229" t="s">
        <v>157</v>
      </c>
      <c r="AY279" s="17" t="s">
        <v>143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86</v>
      </c>
      <c r="BK279" s="230">
        <f>ROUND(I279*H279,2)</f>
        <v>0</v>
      </c>
      <c r="BL279" s="17" t="s">
        <v>150</v>
      </c>
      <c r="BM279" s="229" t="s">
        <v>481</v>
      </c>
    </row>
    <row r="280" s="13" customFormat="1">
      <c r="A280" s="13"/>
      <c r="B280" s="231"/>
      <c r="C280" s="232"/>
      <c r="D280" s="233" t="s">
        <v>152</v>
      </c>
      <c r="E280" s="234" t="s">
        <v>1</v>
      </c>
      <c r="F280" s="235" t="s">
        <v>482</v>
      </c>
      <c r="G280" s="232"/>
      <c r="H280" s="236">
        <v>63.095999999999997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152</v>
      </c>
      <c r="AU280" s="242" t="s">
        <v>157</v>
      </c>
      <c r="AV280" s="13" t="s">
        <v>88</v>
      </c>
      <c r="AW280" s="13" t="s">
        <v>33</v>
      </c>
      <c r="AX280" s="13" t="s">
        <v>86</v>
      </c>
      <c r="AY280" s="242" t="s">
        <v>143</v>
      </c>
    </row>
    <row r="281" s="2" customFormat="1" ht="44.25" customHeight="1">
      <c r="A281" s="38"/>
      <c r="B281" s="39"/>
      <c r="C281" s="218" t="s">
        <v>483</v>
      </c>
      <c r="D281" s="218" t="s">
        <v>145</v>
      </c>
      <c r="E281" s="219" t="s">
        <v>484</v>
      </c>
      <c r="F281" s="220" t="s">
        <v>485</v>
      </c>
      <c r="G281" s="221" t="s">
        <v>148</v>
      </c>
      <c r="H281" s="222">
        <v>9.2919999999999998</v>
      </c>
      <c r="I281" s="223"/>
      <c r="J281" s="224">
        <f>ROUND(I281*H281,2)</f>
        <v>0</v>
      </c>
      <c r="K281" s="220" t="s">
        <v>149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0.0095200000000000007</v>
      </c>
      <c r="R281" s="227">
        <f>Q281*H281</f>
        <v>0.088459839999999998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150</v>
      </c>
      <c r="AT281" s="229" t="s">
        <v>145</v>
      </c>
      <c r="AU281" s="229" t="s">
        <v>157</v>
      </c>
      <c r="AY281" s="17" t="s">
        <v>143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86</v>
      </c>
      <c r="BK281" s="230">
        <f>ROUND(I281*H281,2)</f>
        <v>0</v>
      </c>
      <c r="BL281" s="17" t="s">
        <v>150</v>
      </c>
      <c r="BM281" s="229" t="s">
        <v>486</v>
      </c>
    </row>
    <row r="282" s="13" customFormat="1">
      <c r="A282" s="13"/>
      <c r="B282" s="231"/>
      <c r="C282" s="232"/>
      <c r="D282" s="233" t="s">
        <v>152</v>
      </c>
      <c r="E282" s="234" t="s">
        <v>1</v>
      </c>
      <c r="F282" s="235" t="s">
        <v>487</v>
      </c>
      <c r="G282" s="232"/>
      <c r="H282" s="236">
        <v>9.2919999999999998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152</v>
      </c>
      <c r="AU282" s="242" t="s">
        <v>157</v>
      </c>
      <c r="AV282" s="13" t="s">
        <v>88</v>
      </c>
      <c r="AW282" s="13" t="s">
        <v>33</v>
      </c>
      <c r="AX282" s="13" t="s">
        <v>86</v>
      </c>
      <c r="AY282" s="242" t="s">
        <v>143</v>
      </c>
    </row>
    <row r="283" s="2" customFormat="1" ht="24.15" customHeight="1">
      <c r="A283" s="38"/>
      <c r="B283" s="39"/>
      <c r="C283" s="248" t="s">
        <v>488</v>
      </c>
      <c r="D283" s="248" t="s">
        <v>239</v>
      </c>
      <c r="E283" s="249" t="s">
        <v>489</v>
      </c>
      <c r="F283" s="250" t="s">
        <v>490</v>
      </c>
      <c r="G283" s="251" t="s">
        <v>148</v>
      </c>
      <c r="H283" s="252">
        <v>10.221</v>
      </c>
      <c r="I283" s="253"/>
      <c r="J283" s="254">
        <f>ROUND(I283*H283,2)</f>
        <v>0</v>
      </c>
      <c r="K283" s="250" t="s">
        <v>1</v>
      </c>
      <c r="L283" s="255"/>
      <c r="M283" s="256" t="s">
        <v>1</v>
      </c>
      <c r="N283" s="257" t="s">
        <v>43</v>
      </c>
      <c r="O283" s="91"/>
      <c r="P283" s="227">
        <f>O283*H283</f>
        <v>0</v>
      </c>
      <c r="Q283" s="227">
        <v>0.0135</v>
      </c>
      <c r="R283" s="227">
        <f>Q283*H283</f>
        <v>0.13798350000000001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182</v>
      </c>
      <c r="AT283" s="229" t="s">
        <v>239</v>
      </c>
      <c r="AU283" s="229" t="s">
        <v>157</v>
      </c>
      <c r="AY283" s="17" t="s">
        <v>143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86</v>
      </c>
      <c r="BK283" s="230">
        <f>ROUND(I283*H283,2)</f>
        <v>0</v>
      </c>
      <c r="BL283" s="17" t="s">
        <v>150</v>
      </c>
      <c r="BM283" s="229" t="s">
        <v>491</v>
      </c>
    </row>
    <row r="284" s="13" customFormat="1">
      <c r="A284" s="13"/>
      <c r="B284" s="231"/>
      <c r="C284" s="232"/>
      <c r="D284" s="233" t="s">
        <v>152</v>
      </c>
      <c r="E284" s="234" t="s">
        <v>1</v>
      </c>
      <c r="F284" s="235" t="s">
        <v>492</v>
      </c>
      <c r="G284" s="232"/>
      <c r="H284" s="236">
        <v>10.221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152</v>
      </c>
      <c r="AU284" s="242" t="s">
        <v>157</v>
      </c>
      <c r="AV284" s="13" t="s">
        <v>88</v>
      </c>
      <c r="AW284" s="13" t="s">
        <v>33</v>
      </c>
      <c r="AX284" s="13" t="s">
        <v>86</v>
      </c>
      <c r="AY284" s="242" t="s">
        <v>143</v>
      </c>
    </row>
    <row r="285" s="2" customFormat="1" ht="37.8" customHeight="1">
      <c r="A285" s="38"/>
      <c r="B285" s="39"/>
      <c r="C285" s="218" t="s">
        <v>493</v>
      </c>
      <c r="D285" s="218" t="s">
        <v>145</v>
      </c>
      <c r="E285" s="219" t="s">
        <v>494</v>
      </c>
      <c r="F285" s="220" t="s">
        <v>495</v>
      </c>
      <c r="G285" s="221" t="s">
        <v>148</v>
      </c>
      <c r="H285" s="222">
        <v>73.911000000000001</v>
      </c>
      <c r="I285" s="223"/>
      <c r="J285" s="224">
        <f>ROUND(I285*H285,2)</f>
        <v>0</v>
      </c>
      <c r="K285" s="220" t="s">
        <v>149</v>
      </c>
      <c r="L285" s="44"/>
      <c r="M285" s="225" t="s">
        <v>1</v>
      </c>
      <c r="N285" s="226" t="s">
        <v>43</v>
      </c>
      <c r="O285" s="91"/>
      <c r="P285" s="227">
        <f>O285*H285</f>
        <v>0</v>
      </c>
      <c r="Q285" s="227">
        <v>0.0082900000000000005</v>
      </c>
      <c r="R285" s="227">
        <f>Q285*H285</f>
        <v>0.61272219000000006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150</v>
      </c>
      <c r="AT285" s="229" t="s">
        <v>145</v>
      </c>
      <c r="AU285" s="229" t="s">
        <v>157</v>
      </c>
      <c r="AY285" s="17" t="s">
        <v>143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86</v>
      </c>
      <c r="BK285" s="230">
        <f>ROUND(I285*H285,2)</f>
        <v>0</v>
      </c>
      <c r="BL285" s="17" t="s">
        <v>150</v>
      </c>
      <c r="BM285" s="229" t="s">
        <v>496</v>
      </c>
    </row>
    <row r="286" s="13" customFormat="1">
      <c r="A286" s="13"/>
      <c r="B286" s="231"/>
      <c r="C286" s="232"/>
      <c r="D286" s="233" t="s">
        <v>152</v>
      </c>
      <c r="E286" s="234" t="s">
        <v>1</v>
      </c>
      <c r="F286" s="235" t="s">
        <v>497</v>
      </c>
      <c r="G286" s="232"/>
      <c r="H286" s="236">
        <v>73.911000000000001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152</v>
      </c>
      <c r="AU286" s="242" t="s">
        <v>157</v>
      </c>
      <c r="AV286" s="13" t="s">
        <v>88</v>
      </c>
      <c r="AW286" s="13" t="s">
        <v>33</v>
      </c>
      <c r="AX286" s="13" t="s">
        <v>86</v>
      </c>
      <c r="AY286" s="242" t="s">
        <v>143</v>
      </c>
    </row>
    <row r="287" s="2" customFormat="1" ht="16.5" customHeight="1">
      <c r="A287" s="38"/>
      <c r="B287" s="39"/>
      <c r="C287" s="248" t="s">
        <v>498</v>
      </c>
      <c r="D287" s="248" t="s">
        <v>239</v>
      </c>
      <c r="E287" s="249" t="s">
        <v>499</v>
      </c>
      <c r="F287" s="250" t="s">
        <v>500</v>
      </c>
      <c r="G287" s="251" t="s">
        <v>148</v>
      </c>
      <c r="H287" s="252">
        <v>89.025999999999996</v>
      </c>
      <c r="I287" s="253"/>
      <c r="J287" s="254">
        <f>ROUND(I287*H287,2)</f>
        <v>0</v>
      </c>
      <c r="K287" s="250" t="s">
        <v>149</v>
      </c>
      <c r="L287" s="255"/>
      <c r="M287" s="256" t="s">
        <v>1</v>
      </c>
      <c r="N287" s="257" t="s">
        <v>43</v>
      </c>
      <c r="O287" s="91"/>
      <c r="P287" s="227">
        <f>O287*H287</f>
        <v>0</v>
      </c>
      <c r="Q287" s="227">
        <v>0.00034000000000000002</v>
      </c>
      <c r="R287" s="227">
        <f>Q287*H287</f>
        <v>0.030268840000000002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182</v>
      </c>
      <c r="AT287" s="229" t="s">
        <v>239</v>
      </c>
      <c r="AU287" s="229" t="s">
        <v>157</v>
      </c>
      <c r="AY287" s="17" t="s">
        <v>143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86</v>
      </c>
      <c r="BK287" s="230">
        <f>ROUND(I287*H287,2)</f>
        <v>0</v>
      </c>
      <c r="BL287" s="17" t="s">
        <v>150</v>
      </c>
      <c r="BM287" s="229" t="s">
        <v>501</v>
      </c>
    </row>
    <row r="288" s="13" customFormat="1">
      <c r="A288" s="13"/>
      <c r="B288" s="231"/>
      <c r="C288" s="232"/>
      <c r="D288" s="233" t="s">
        <v>152</v>
      </c>
      <c r="E288" s="234" t="s">
        <v>1</v>
      </c>
      <c r="F288" s="235" t="s">
        <v>502</v>
      </c>
      <c r="G288" s="232"/>
      <c r="H288" s="236">
        <v>84.998000000000005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152</v>
      </c>
      <c r="AU288" s="242" t="s">
        <v>157</v>
      </c>
      <c r="AV288" s="13" t="s">
        <v>88</v>
      </c>
      <c r="AW288" s="13" t="s">
        <v>33</v>
      </c>
      <c r="AX288" s="13" t="s">
        <v>78</v>
      </c>
      <c r="AY288" s="242" t="s">
        <v>143</v>
      </c>
    </row>
    <row r="289" s="13" customFormat="1">
      <c r="A289" s="13"/>
      <c r="B289" s="231"/>
      <c r="C289" s="232"/>
      <c r="D289" s="233" t="s">
        <v>152</v>
      </c>
      <c r="E289" s="234" t="s">
        <v>1</v>
      </c>
      <c r="F289" s="235" t="s">
        <v>503</v>
      </c>
      <c r="G289" s="232"/>
      <c r="H289" s="236">
        <v>4.0279999999999996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152</v>
      </c>
      <c r="AU289" s="242" t="s">
        <v>157</v>
      </c>
      <c r="AV289" s="13" t="s">
        <v>88</v>
      </c>
      <c r="AW289" s="13" t="s">
        <v>33</v>
      </c>
      <c r="AX289" s="13" t="s">
        <v>78</v>
      </c>
      <c r="AY289" s="242" t="s">
        <v>143</v>
      </c>
    </row>
    <row r="290" s="14" customFormat="1">
      <c r="A290" s="14"/>
      <c r="B290" s="258"/>
      <c r="C290" s="259"/>
      <c r="D290" s="233" t="s">
        <v>152</v>
      </c>
      <c r="E290" s="260" t="s">
        <v>1</v>
      </c>
      <c r="F290" s="261" t="s">
        <v>251</v>
      </c>
      <c r="G290" s="259"/>
      <c r="H290" s="262">
        <v>89.025999999999996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8" t="s">
        <v>152</v>
      </c>
      <c r="AU290" s="268" t="s">
        <v>157</v>
      </c>
      <c r="AV290" s="14" t="s">
        <v>150</v>
      </c>
      <c r="AW290" s="14" t="s">
        <v>33</v>
      </c>
      <c r="AX290" s="14" t="s">
        <v>86</v>
      </c>
      <c r="AY290" s="268" t="s">
        <v>143</v>
      </c>
    </row>
    <row r="291" s="2" customFormat="1" ht="37.8" customHeight="1">
      <c r="A291" s="38"/>
      <c r="B291" s="39"/>
      <c r="C291" s="218" t="s">
        <v>504</v>
      </c>
      <c r="D291" s="218" t="s">
        <v>145</v>
      </c>
      <c r="E291" s="219" t="s">
        <v>505</v>
      </c>
      <c r="F291" s="220" t="s">
        <v>506</v>
      </c>
      <c r="G291" s="221" t="s">
        <v>148</v>
      </c>
      <c r="H291" s="222">
        <v>2.4359999999999999</v>
      </c>
      <c r="I291" s="223"/>
      <c r="J291" s="224">
        <f>ROUND(I291*H291,2)</f>
        <v>0</v>
      </c>
      <c r="K291" s="220" t="s">
        <v>149</v>
      </c>
      <c r="L291" s="44"/>
      <c r="M291" s="225" t="s">
        <v>1</v>
      </c>
      <c r="N291" s="226" t="s">
        <v>43</v>
      </c>
      <c r="O291" s="91"/>
      <c r="P291" s="227">
        <f>O291*H291</f>
        <v>0</v>
      </c>
      <c r="Q291" s="227">
        <v>0.011390000000000001</v>
      </c>
      <c r="R291" s="227">
        <f>Q291*H291</f>
        <v>0.027746040000000003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150</v>
      </c>
      <c r="AT291" s="229" t="s">
        <v>145</v>
      </c>
      <c r="AU291" s="229" t="s">
        <v>157</v>
      </c>
      <c r="AY291" s="17" t="s">
        <v>143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86</v>
      </c>
      <c r="BK291" s="230">
        <f>ROUND(I291*H291,2)</f>
        <v>0</v>
      </c>
      <c r="BL291" s="17" t="s">
        <v>150</v>
      </c>
      <c r="BM291" s="229" t="s">
        <v>507</v>
      </c>
    </row>
    <row r="292" s="13" customFormat="1">
      <c r="A292" s="13"/>
      <c r="B292" s="231"/>
      <c r="C292" s="232"/>
      <c r="D292" s="233" t="s">
        <v>152</v>
      </c>
      <c r="E292" s="234" t="s">
        <v>1</v>
      </c>
      <c r="F292" s="235" t="s">
        <v>508</v>
      </c>
      <c r="G292" s="232"/>
      <c r="H292" s="236">
        <v>2.4359999999999999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152</v>
      </c>
      <c r="AU292" s="242" t="s">
        <v>157</v>
      </c>
      <c r="AV292" s="13" t="s">
        <v>88</v>
      </c>
      <c r="AW292" s="13" t="s">
        <v>33</v>
      </c>
      <c r="AX292" s="13" t="s">
        <v>86</v>
      </c>
      <c r="AY292" s="242" t="s">
        <v>143</v>
      </c>
    </row>
    <row r="293" s="2" customFormat="1" ht="24.15" customHeight="1">
      <c r="A293" s="38"/>
      <c r="B293" s="39"/>
      <c r="C293" s="248" t="s">
        <v>509</v>
      </c>
      <c r="D293" s="248" t="s">
        <v>239</v>
      </c>
      <c r="E293" s="249" t="s">
        <v>510</v>
      </c>
      <c r="F293" s="250" t="s">
        <v>511</v>
      </c>
      <c r="G293" s="251" t="s">
        <v>148</v>
      </c>
      <c r="H293" s="252">
        <v>2.8010000000000002</v>
      </c>
      <c r="I293" s="253"/>
      <c r="J293" s="254">
        <f>ROUND(I293*H293,2)</f>
        <v>0</v>
      </c>
      <c r="K293" s="250" t="s">
        <v>149</v>
      </c>
      <c r="L293" s="255"/>
      <c r="M293" s="256" t="s">
        <v>1</v>
      </c>
      <c r="N293" s="257" t="s">
        <v>43</v>
      </c>
      <c r="O293" s="91"/>
      <c r="P293" s="227">
        <f>O293*H293</f>
        <v>0</v>
      </c>
      <c r="Q293" s="227">
        <v>0.002</v>
      </c>
      <c r="R293" s="227">
        <f>Q293*H293</f>
        <v>0.0056020000000000002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182</v>
      </c>
      <c r="AT293" s="229" t="s">
        <v>239</v>
      </c>
      <c r="AU293" s="229" t="s">
        <v>157</v>
      </c>
      <c r="AY293" s="17" t="s">
        <v>143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86</v>
      </c>
      <c r="BK293" s="230">
        <f>ROUND(I293*H293,2)</f>
        <v>0</v>
      </c>
      <c r="BL293" s="17" t="s">
        <v>150</v>
      </c>
      <c r="BM293" s="229" t="s">
        <v>512</v>
      </c>
    </row>
    <row r="294" s="13" customFormat="1">
      <c r="A294" s="13"/>
      <c r="B294" s="231"/>
      <c r="C294" s="232"/>
      <c r="D294" s="233" t="s">
        <v>152</v>
      </c>
      <c r="E294" s="234" t="s">
        <v>1</v>
      </c>
      <c r="F294" s="235" t="s">
        <v>513</v>
      </c>
      <c r="G294" s="232"/>
      <c r="H294" s="236">
        <v>2.8010000000000002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152</v>
      </c>
      <c r="AU294" s="242" t="s">
        <v>157</v>
      </c>
      <c r="AV294" s="13" t="s">
        <v>88</v>
      </c>
      <c r="AW294" s="13" t="s">
        <v>33</v>
      </c>
      <c r="AX294" s="13" t="s">
        <v>86</v>
      </c>
      <c r="AY294" s="242" t="s">
        <v>143</v>
      </c>
    </row>
    <row r="295" s="2" customFormat="1" ht="37.8" customHeight="1">
      <c r="A295" s="38"/>
      <c r="B295" s="39"/>
      <c r="C295" s="218" t="s">
        <v>514</v>
      </c>
      <c r="D295" s="218" t="s">
        <v>145</v>
      </c>
      <c r="E295" s="219" t="s">
        <v>515</v>
      </c>
      <c r="F295" s="220" t="s">
        <v>516</v>
      </c>
      <c r="G295" s="221" t="s">
        <v>160</v>
      </c>
      <c r="H295" s="222">
        <v>145.09999999999999</v>
      </c>
      <c r="I295" s="223"/>
      <c r="J295" s="224">
        <f>ROUND(I295*H295,2)</f>
        <v>0</v>
      </c>
      <c r="K295" s="220" t="s">
        <v>149</v>
      </c>
      <c r="L295" s="44"/>
      <c r="M295" s="225" t="s">
        <v>1</v>
      </c>
      <c r="N295" s="226" t="s">
        <v>43</v>
      </c>
      <c r="O295" s="91"/>
      <c r="P295" s="227">
        <f>O295*H295</f>
        <v>0</v>
      </c>
      <c r="Q295" s="227">
        <v>0.0017600000000000001</v>
      </c>
      <c r="R295" s="227">
        <f>Q295*H295</f>
        <v>0.25537599999999999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150</v>
      </c>
      <c r="AT295" s="229" t="s">
        <v>145</v>
      </c>
      <c r="AU295" s="229" t="s">
        <v>157</v>
      </c>
      <c r="AY295" s="17" t="s">
        <v>143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86</v>
      </c>
      <c r="BK295" s="230">
        <f>ROUND(I295*H295,2)</f>
        <v>0</v>
      </c>
      <c r="BL295" s="17" t="s">
        <v>150</v>
      </c>
      <c r="BM295" s="229" t="s">
        <v>517</v>
      </c>
    </row>
    <row r="296" s="13" customFormat="1">
      <c r="A296" s="13"/>
      <c r="B296" s="231"/>
      <c r="C296" s="232"/>
      <c r="D296" s="233" t="s">
        <v>152</v>
      </c>
      <c r="E296" s="234" t="s">
        <v>1</v>
      </c>
      <c r="F296" s="235" t="s">
        <v>518</v>
      </c>
      <c r="G296" s="232"/>
      <c r="H296" s="236">
        <v>101.59999999999999</v>
      </c>
      <c r="I296" s="237"/>
      <c r="J296" s="232"/>
      <c r="K296" s="232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152</v>
      </c>
      <c r="AU296" s="242" t="s">
        <v>157</v>
      </c>
      <c r="AV296" s="13" t="s">
        <v>88</v>
      </c>
      <c r="AW296" s="13" t="s">
        <v>33</v>
      </c>
      <c r="AX296" s="13" t="s">
        <v>78</v>
      </c>
      <c r="AY296" s="242" t="s">
        <v>143</v>
      </c>
    </row>
    <row r="297" s="13" customFormat="1">
      <c r="A297" s="13"/>
      <c r="B297" s="231"/>
      <c r="C297" s="232"/>
      <c r="D297" s="233" t="s">
        <v>152</v>
      </c>
      <c r="E297" s="234" t="s">
        <v>1</v>
      </c>
      <c r="F297" s="235" t="s">
        <v>519</v>
      </c>
      <c r="G297" s="232"/>
      <c r="H297" s="236">
        <v>43.5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152</v>
      </c>
      <c r="AU297" s="242" t="s">
        <v>157</v>
      </c>
      <c r="AV297" s="13" t="s">
        <v>88</v>
      </c>
      <c r="AW297" s="13" t="s">
        <v>33</v>
      </c>
      <c r="AX297" s="13" t="s">
        <v>78</v>
      </c>
      <c r="AY297" s="242" t="s">
        <v>143</v>
      </c>
    </row>
    <row r="298" s="14" customFormat="1">
      <c r="A298" s="14"/>
      <c r="B298" s="258"/>
      <c r="C298" s="259"/>
      <c r="D298" s="233" t="s">
        <v>152</v>
      </c>
      <c r="E298" s="260" t="s">
        <v>1</v>
      </c>
      <c r="F298" s="261" t="s">
        <v>251</v>
      </c>
      <c r="G298" s="259"/>
      <c r="H298" s="262">
        <v>145.09999999999999</v>
      </c>
      <c r="I298" s="263"/>
      <c r="J298" s="259"/>
      <c r="K298" s="259"/>
      <c r="L298" s="264"/>
      <c r="M298" s="265"/>
      <c r="N298" s="266"/>
      <c r="O298" s="266"/>
      <c r="P298" s="266"/>
      <c r="Q298" s="266"/>
      <c r="R298" s="266"/>
      <c r="S298" s="266"/>
      <c r="T298" s="26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8" t="s">
        <v>152</v>
      </c>
      <c r="AU298" s="268" t="s">
        <v>157</v>
      </c>
      <c r="AV298" s="14" t="s">
        <v>150</v>
      </c>
      <c r="AW298" s="14" t="s">
        <v>33</v>
      </c>
      <c r="AX298" s="14" t="s">
        <v>86</v>
      </c>
      <c r="AY298" s="268" t="s">
        <v>143</v>
      </c>
    </row>
    <row r="299" s="2" customFormat="1" ht="16.5" customHeight="1">
      <c r="A299" s="38"/>
      <c r="B299" s="39"/>
      <c r="C299" s="248" t="s">
        <v>520</v>
      </c>
      <c r="D299" s="248" t="s">
        <v>239</v>
      </c>
      <c r="E299" s="249" t="s">
        <v>521</v>
      </c>
      <c r="F299" s="250" t="s">
        <v>522</v>
      </c>
      <c r="G299" s="251" t="s">
        <v>148</v>
      </c>
      <c r="H299" s="252">
        <v>26.117999999999999</v>
      </c>
      <c r="I299" s="253"/>
      <c r="J299" s="254">
        <f>ROUND(I299*H299,2)</f>
        <v>0</v>
      </c>
      <c r="K299" s="250" t="s">
        <v>149</v>
      </c>
      <c r="L299" s="255"/>
      <c r="M299" s="256" t="s">
        <v>1</v>
      </c>
      <c r="N299" s="257" t="s">
        <v>43</v>
      </c>
      <c r="O299" s="91"/>
      <c r="P299" s="227">
        <f>O299*H299</f>
        <v>0</v>
      </c>
      <c r="Q299" s="227">
        <v>0.00051000000000000004</v>
      </c>
      <c r="R299" s="227">
        <f>Q299*H299</f>
        <v>0.013320180000000001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182</v>
      </c>
      <c r="AT299" s="229" t="s">
        <v>239</v>
      </c>
      <c r="AU299" s="229" t="s">
        <v>157</v>
      </c>
      <c r="AY299" s="17" t="s">
        <v>143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86</v>
      </c>
      <c r="BK299" s="230">
        <f>ROUND(I299*H299,2)</f>
        <v>0</v>
      </c>
      <c r="BL299" s="17" t="s">
        <v>150</v>
      </c>
      <c r="BM299" s="229" t="s">
        <v>523</v>
      </c>
    </row>
    <row r="300" s="13" customFormat="1">
      <c r="A300" s="13"/>
      <c r="B300" s="231"/>
      <c r="C300" s="232"/>
      <c r="D300" s="233" t="s">
        <v>152</v>
      </c>
      <c r="E300" s="234" t="s">
        <v>1</v>
      </c>
      <c r="F300" s="235" t="s">
        <v>524</v>
      </c>
      <c r="G300" s="232"/>
      <c r="H300" s="236">
        <v>26.117999999999999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152</v>
      </c>
      <c r="AU300" s="242" t="s">
        <v>157</v>
      </c>
      <c r="AV300" s="13" t="s">
        <v>88</v>
      </c>
      <c r="AW300" s="13" t="s">
        <v>33</v>
      </c>
      <c r="AX300" s="13" t="s">
        <v>86</v>
      </c>
      <c r="AY300" s="242" t="s">
        <v>143</v>
      </c>
    </row>
    <row r="301" s="2" customFormat="1" ht="37.8" customHeight="1">
      <c r="A301" s="38"/>
      <c r="B301" s="39"/>
      <c r="C301" s="218" t="s">
        <v>525</v>
      </c>
      <c r="D301" s="218" t="s">
        <v>145</v>
      </c>
      <c r="E301" s="219" t="s">
        <v>526</v>
      </c>
      <c r="F301" s="220" t="s">
        <v>527</v>
      </c>
      <c r="G301" s="221" t="s">
        <v>160</v>
      </c>
      <c r="H301" s="222">
        <v>14.300000000000001</v>
      </c>
      <c r="I301" s="223"/>
      <c r="J301" s="224">
        <f>ROUND(I301*H301,2)</f>
        <v>0</v>
      </c>
      <c r="K301" s="220" t="s">
        <v>149</v>
      </c>
      <c r="L301" s="44"/>
      <c r="M301" s="225" t="s">
        <v>1</v>
      </c>
      <c r="N301" s="226" t="s">
        <v>43</v>
      </c>
      <c r="O301" s="91"/>
      <c r="P301" s="227">
        <f>O301*H301</f>
        <v>0</v>
      </c>
      <c r="Q301" s="227">
        <v>0.0017600000000000001</v>
      </c>
      <c r="R301" s="227">
        <f>Q301*H301</f>
        <v>0.025168000000000003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150</v>
      </c>
      <c r="AT301" s="229" t="s">
        <v>145</v>
      </c>
      <c r="AU301" s="229" t="s">
        <v>157</v>
      </c>
      <c r="AY301" s="17" t="s">
        <v>143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86</v>
      </c>
      <c r="BK301" s="230">
        <f>ROUND(I301*H301,2)</f>
        <v>0</v>
      </c>
      <c r="BL301" s="17" t="s">
        <v>150</v>
      </c>
      <c r="BM301" s="229" t="s">
        <v>528</v>
      </c>
    </row>
    <row r="302" s="13" customFormat="1">
      <c r="A302" s="13"/>
      <c r="B302" s="231"/>
      <c r="C302" s="232"/>
      <c r="D302" s="233" t="s">
        <v>152</v>
      </c>
      <c r="E302" s="234" t="s">
        <v>1</v>
      </c>
      <c r="F302" s="235" t="s">
        <v>529</v>
      </c>
      <c r="G302" s="232"/>
      <c r="H302" s="236">
        <v>10.85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152</v>
      </c>
      <c r="AU302" s="242" t="s">
        <v>157</v>
      </c>
      <c r="AV302" s="13" t="s">
        <v>88</v>
      </c>
      <c r="AW302" s="13" t="s">
        <v>33</v>
      </c>
      <c r="AX302" s="13" t="s">
        <v>78</v>
      </c>
      <c r="AY302" s="242" t="s">
        <v>143</v>
      </c>
    </row>
    <row r="303" s="13" customFormat="1">
      <c r="A303" s="13"/>
      <c r="B303" s="231"/>
      <c r="C303" s="232"/>
      <c r="D303" s="233" t="s">
        <v>152</v>
      </c>
      <c r="E303" s="234" t="s">
        <v>1</v>
      </c>
      <c r="F303" s="235" t="s">
        <v>530</v>
      </c>
      <c r="G303" s="232"/>
      <c r="H303" s="236">
        <v>3.4500000000000002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152</v>
      </c>
      <c r="AU303" s="242" t="s">
        <v>157</v>
      </c>
      <c r="AV303" s="13" t="s">
        <v>88</v>
      </c>
      <c r="AW303" s="13" t="s">
        <v>33</v>
      </c>
      <c r="AX303" s="13" t="s">
        <v>78</v>
      </c>
      <c r="AY303" s="242" t="s">
        <v>143</v>
      </c>
    </row>
    <row r="304" s="14" customFormat="1">
      <c r="A304" s="14"/>
      <c r="B304" s="258"/>
      <c r="C304" s="259"/>
      <c r="D304" s="233" t="s">
        <v>152</v>
      </c>
      <c r="E304" s="260" t="s">
        <v>1</v>
      </c>
      <c r="F304" s="261" t="s">
        <v>251</v>
      </c>
      <c r="G304" s="259"/>
      <c r="H304" s="262">
        <v>14.300000000000001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8" t="s">
        <v>152</v>
      </c>
      <c r="AU304" s="268" t="s">
        <v>157</v>
      </c>
      <c r="AV304" s="14" t="s">
        <v>150</v>
      </c>
      <c r="AW304" s="14" t="s">
        <v>33</v>
      </c>
      <c r="AX304" s="14" t="s">
        <v>86</v>
      </c>
      <c r="AY304" s="268" t="s">
        <v>143</v>
      </c>
    </row>
    <row r="305" s="2" customFormat="1" ht="24.15" customHeight="1">
      <c r="A305" s="38"/>
      <c r="B305" s="39"/>
      <c r="C305" s="248" t="s">
        <v>531</v>
      </c>
      <c r="D305" s="248" t="s">
        <v>239</v>
      </c>
      <c r="E305" s="249" t="s">
        <v>532</v>
      </c>
      <c r="F305" s="250" t="s">
        <v>533</v>
      </c>
      <c r="G305" s="251" t="s">
        <v>148</v>
      </c>
      <c r="H305" s="252">
        <v>2.5739999999999998</v>
      </c>
      <c r="I305" s="253"/>
      <c r="J305" s="254">
        <f>ROUND(I305*H305,2)</f>
        <v>0</v>
      </c>
      <c r="K305" s="250" t="s">
        <v>1</v>
      </c>
      <c r="L305" s="255"/>
      <c r="M305" s="256" t="s">
        <v>1</v>
      </c>
      <c r="N305" s="257" t="s">
        <v>43</v>
      </c>
      <c r="O305" s="91"/>
      <c r="P305" s="227">
        <f>O305*H305</f>
        <v>0</v>
      </c>
      <c r="Q305" s="227">
        <v>0.0465</v>
      </c>
      <c r="R305" s="227">
        <f>Q305*H305</f>
        <v>0.11969099999999999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182</v>
      </c>
      <c r="AT305" s="229" t="s">
        <v>239</v>
      </c>
      <c r="AU305" s="229" t="s">
        <v>157</v>
      </c>
      <c r="AY305" s="17" t="s">
        <v>143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86</v>
      </c>
      <c r="BK305" s="230">
        <f>ROUND(I305*H305,2)</f>
        <v>0</v>
      </c>
      <c r="BL305" s="17" t="s">
        <v>150</v>
      </c>
      <c r="BM305" s="229" t="s">
        <v>534</v>
      </c>
    </row>
    <row r="306" s="13" customFormat="1">
      <c r="A306" s="13"/>
      <c r="B306" s="231"/>
      <c r="C306" s="232"/>
      <c r="D306" s="233" t="s">
        <v>152</v>
      </c>
      <c r="E306" s="234" t="s">
        <v>1</v>
      </c>
      <c r="F306" s="235" t="s">
        <v>535</v>
      </c>
      <c r="G306" s="232"/>
      <c r="H306" s="236">
        <v>2.5739999999999998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152</v>
      </c>
      <c r="AU306" s="242" t="s">
        <v>157</v>
      </c>
      <c r="AV306" s="13" t="s">
        <v>88</v>
      </c>
      <c r="AW306" s="13" t="s">
        <v>33</v>
      </c>
      <c r="AX306" s="13" t="s">
        <v>86</v>
      </c>
      <c r="AY306" s="242" t="s">
        <v>143</v>
      </c>
    </row>
    <row r="307" s="12" customFormat="1" ht="20.88" customHeight="1">
      <c r="A307" s="12"/>
      <c r="B307" s="202"/>
      <c r="C307" s="203"/>
      <c r="D307" s="204" t="s">
        <v>77</v>
      </c>
      <c r="E307" s="216" t="s">
        <v>536</v>
      </c>
      <c r="F307" s="216" t="s">
        <v>537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SUM(P308:P319)</f>
        <v>0</v>
      </c>
      <c r="Q307" s="210"/>
      <c r="R307" s="211">
        <f>SUM(R308:R319)</f>
        <v>813.38034402000005</v>
      </c>
      <c r="S307" s="210"/>
      <c r="T307" s="212">
        <f>SUM(T308:T319)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86</v>
      </c>
      <c r="AT307" s="214" t="s">
        <v>77</v>
      </c>
      <c r="AU307" s="214" t="s">
        <v>88</v>
      </c>
      <c r="AY307" s="213" t="s">
        <v>143</v>
      </c>
      <c r="BK307" s="215">
        <f>SUM(BK308:BK319)</f>
        <v>0</v>
      </c>
    </row>
    <row r="308" s="2" customFormat="1" ht="24.15" customHeight="1">
      <c r="A308" s="38"/>
      <c r="B308" s="39"/>
      <c r="C308" s="218" t="s">
        <v>425</v>
      </c>
      <c r="D308" s="218" t="s">
        <v>145</v>
      </c>
      <c r="E308" s="219" t="s">
        <v>538</v>
      </c>
      <c r="F308" s="220" t="s">
        <v>539</v>
      </c>
      <c r="G308" s="221" t="s">
        <v>216</v>
      </c>
      <c r="H308" s="222">
        <v>57.328000000000003</v>
      </c>
      <c r="I308" s="223"/>
      <c r="J308" s="224">
        <f>ROUND(I308*H308,2)</f>
        <v>0</v>
      </c>
      <c r="K308" s="220" t="s">
        <v>149</v>
      </c>
      <c r="L308" s="44"/>
      <c r="M308" s="225" t="s">
        <v>1</v>
      </c>
      <c r="N308" s="226" t="s">
        <v>43</v>
      </c>
      <c r="O308" s="91"/>
      <c r="P308" s="227">
        <f>O308*H308</f>
        <v>0</v>
      </c>
      <c r="Q308" s="227">
        <v>2.45329</v>
      </c>
      <c r="R308" s="227">
        <f>Q308*H308</f>
        <v>140.64220912000002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150</v>
      </c>
      <c r="AT308" s="229" t="s">
        <v>145</v>
      </c>
      <c r="AU308" s="229" t="s">
        <v>157</v>
      </c>
      <c r="AY308" s="17" t="s">
        <v>143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86</v>
      </c>
      <c r="BK308" s="230">
        <f>ROUND(I308*H308,2)</f>
        <v>0</v>
      </c>
      <c r="BL308" s="17" t="s">
        <v>150</v>
      </c>
      <c r="BM308" s="229" t="s">
        <v>540</v>
      </c>
    </row>
    <row r="309" s="13" customFormat="1">
      <c r="A309" s="13"/>
      <c r="B309" s="231"/>
      <c r="C309" s="232"/>
      <c r="D309" s="233" t="s">
        <v>152</v>
      </c>
      <c r="E309" s="234" t="s">
        <v>1</v>
      </c>
      <c r="F309" s="235" t="s">
        <v>541</v>
      </c>
      <c r="G309" s="232"/>
      <c r="H309" s="236">
        <v>56.450000000000003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152</v>
      </c>
      <c r="AU309" s="242" t="s">
        <v>157</v>
      </c>
      <c r="AV309" s="13" t="s">
        <v>88</v>
      </c>
      <c r="AW309" s="13" t="s">
        <v>33</v>
      </c>
      <c r="AX309" s="13" t="s">
        <v>78</v>
      </c>
      <c r="AY309" s="242" t="s">
        <v>143</v>
      </c>
    </row>
    <row r="310" s="13" customFormat="1">
      <c r="A310" s="13"/>
      <c r="B310" s="231"/>
      <c r="C310" s="232"/>
      <c r="D310" s="233" t="s">
        <v>152</v>
      </c>
      <c r="E310" s="234" t="s">
        <v>1</v>
      </c>
      <c r="F310" s="235" t="s">
        <v>542</v>
      </c>
      <c r="G310" s="232"/>
      <c r="H310" s="236">
        <v>0.878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152</v>
      </c>
      <c r="AU310" s="242" t="s">
        <v>157</v>
      </c>
      <c r="AV310" s="13" t="s">
        <v>88</v>
      </c>
      <c r="AW310" s="13" t="s">
        <v>33</v>
      </c>
      <c r="AX310" s="13" t="s">
        <v>78</v>
      </c>
      <c r="AY310" s="242" t="s">
        <v>143</v>
      </c>
    </row>
    <row r="311" s="14" customFormat="1">
      <c r="A311" s="14"/>
      <c r="B311" s="258"/>
      <c r="C311" s="259"/>
      <c r="D311" s="233" t="s">
        <v>152</v>
      </c>
      <c r="E311" s="260" t="s">
        <v>1</v>
      </c>
      <c r="F311" s="261" t="s">
        <v>251</v>
      </c>
      <c r="G311" s="259"/>
      <c r="H311" s="262">
        <v>57.328000000000003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152</v>
      </c>
      <c r="AU311" s="268" t="s">
        <v>157</v>
      </c>
      <c r="AV311" s="14" t="s">
        <v>150</v>
      </c>
      <c r="AW311" s="14" t="s">
        <v>33</v>
      </c>
      <c r="AX311" s="14" t="s">
        <v>86</v>
      </c>
      <c r="AY311" s="268" t="s">
        <v>143</v>
      </c>
    </row>
    <row r="312" s="2" customFormat="1" ht="24.15" customHeight="1">
      <c r="A312" s="38"/>
      <c r="B312" s="39"/>
      <c r="C312" s="218" t="s">
        <v>459</v>
      </c>
      <c r="D312" s="218" t="s">
        <v>145</v>
      </c>
      <c r="E312" s="219" t="s">
        <v>543</v>
      </c>
      <c r="F312" s="220" t="s">
        <v>544</v>
      </c>
      <c r="G312" s="221" t="s">
        <v>160</v>
      </c>
      <c r="H312" s="222">
        <v>117.655</v>
      </c>
      <c r="I312" s="223"/>
      <c r="J312" s="224">
        <f>ROUND(I312*H312,2)</f>
        <v>0</v>
      </c>
      <c r="K312" s="220" t="s">
        <v>149</v>
      </c>
      <c r="L312" s="44"/>
      <c r="M312" s="225" t="s">
        <v>1</v>
      </c>
      <c r="N312" s="226" t="s">
        <v>43</v>
      </c>
      <c r="O312" s="91"/>
      <c r="P312" s="227">
        <f>O312*H312</f>
        <v>0</v>
      </c>
      <c r="Q312" s="227">
        <v>8.0000000000000007E-05</v>
      </c>
      <c r="R312" s="227">
        <f>Q312*H312</f>
        <v>0.0094124000000000013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150</v>
      </c>
      <c r="AT312" s="229" t="s">
        <v>145</v>
      </c>
      <c r="AU312" s="229" t="s">
        <v>157</v>
      </c>
      <c r="AY312" s="17" t="s">
        <v>143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86</v>
      </c>
      <c r="BK312" s="230">
        <f>ROUND(I312*H312,2)</f>
        <v>0</v>
      </c>
      <c r="BL312" s="17" t="s">
        <v>150</v>
      </c>
      <c r="BM312" s="229" t="s">
        <v>545</v>
      </c>
    </row>
    <row r="313" s="13" customFormat="1">
      <c r="A313" s="13"/>
      <c r="B313" s="231"/>
      <c r="C313" s="232"/>
      <c r="D313" s="233" t="s">
        <v>152</v>
      </c>
      <c r="E313" s="234" t="s">
        <v>1</v>
      </c>
      <c r="F313" s="235" t="s">
        <v>546</v>
      </c>
      <c r="G313" s="232"/>
      <c r="H313" s="236">
        <v>117.655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152</v>
      </c>
      <c r="AU313" s="242" t="s">
        <v>157</v>
      </c>
      <c r="AV313" s="13" t="s">
        <v>88</v>
      </c>
      <c r="AW313" s="13" t="s">
        <v>33</v>
      </c>
      <c r="AX313" s="13" t="s">
        <v>86</v>
      </c>
      <c r="AY313" s="242" t="s">
        <v>143</v>
      </c>
    </row>
    <row r="314" s="2" customFormat="1" ht="24.15" customHeight="1">
      <c r="A314" s="38"/>
      <c r="B314" s="39"/>
      <c r="C314" s="218" t="s">
        <v>536</v>
      </c>
      <c r="D314" s="218" t="s">
        <v>145</v>
      </c>
      <c r="E314" s="219" t="s">
        <v>547</v>
      </c>
      <c r="F314" s="220" t="s">
        <v>548</v>
      </c>
      <c r="G314" s="221" t="s">
        <v>216</v>
      </c>
      <c r="H314" s="222">
        <v>0.878</v>
      </c>
      <c r="I314" s="223"/>
      <c r="J314" s="224">
        <f>ROUND(I314*H314,2)</f>
        <v>0</v>
      </c>
      <c r="K314" s="220" t="s">
        <v>149</v>
      </c>
      <c r="L314" s="44"/>
      <c r="M314" s="225" t="s">
        <v>1</v>
      </c>
      <c r="N314" s="226" t="s">
        <v>43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150</v>
      </c>
      <c r="AT314" s="229" t="s">
        <v>145</v>
      </c>
      <c r="AU314" s="229" t="s">
        <v>157</v>
      </c>
      <c r="AY314" s="17" t="s">
        <v>143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86</v>
      </c>
      <c r="BK314" s="230">
        <f>ROUND(I314*H314,2)</f>
        <v>0</v>
      </c>
      <c r="BL314" s="17" t="s">
        <v>150</v>
      </c>
      <c r="BM314" s="229" t="s">
        <v>549</v>
      </c>
    </row>
    <row r="315" s="13" customFormat="1">
      <c r="A315" s="13"/>
      <c r="B315" s="231"/>
      <c r="C315" s="232"/>
      <c r="D315" s="233" t="s">
        <v>152</v>
      </c>
      <c r="E315" s="234" t="s">
        <v>1</v>
      </c>
      <c r="F315" s="235" t="s">
        <v>550</v>
      </c>
      <c r="G315" s="232"/>
      <c r="H315" s="236">
        <v>0.878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152</v>
      </c>
      <c r="AU315" s="242" t="s">
        <v>157</v>
      </c>
      <c r="AV315" s="13" t="s">
        <v>88</v>
      </c>
      <c r="AW315" s="13" t="s">
        <v>33</v>
      </c>
      <c r="AX315" s="13" t="s">
        <v>86</v>
      </c>
      <c r="AY315" s="242" t="s">
        <v>143</v>
      </c>
    </row>
    <row r="316" s="2" customFormat="1" ht="24.15" customHeight="1">
      <c r="A316" s="38"/>
      <c r="B316" s="39"/>
      <c r="C316" s="218" t="s">
        <v>551</v>
      </c>
      <c r="D316" s="218" t="s">
        <v>145</v>
      </c>
      <c r="E316" s="219" t="s">
        <v>552</v>
      </c>
      <c r="F316" s="220" t="s">
        <v>553</v>
      </c>
      <c r="G316" s="221" t="s">
        <v>216</v>
      </c>
      <c r="H316" s="222">
        <v>56.450000000000003</v>
      </c>
      <c r="I316" s="223"/>
      <c r="J316" s="224">
        <f>ROUND(I316*H316,2)</f>
        <v>0</v>
      </c>
      <c r="K316" s="220" t="s">
        <v>149</v>
      </c>
      <c r="L316" s="44"/>
      <c r="M316" s="225" t="s">
        <v>1</v>
      </c>
      <c r="N316" s="226" t="s">
        <v>43</v>
      </c>
      <c r="O316" s="91"/>
      <c r="P316" s="227">
        <f>O316*H316</f>
        <v>0</v>
      </c>
      <c r="Q316" s="227">
        <v>0.01</v>
      </c>
      <c r="R316" s="227">
        <f>Q316*H316</f>
        <v>0.5645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150</v>
      </c>
      <c r="AT316" s="229" t="s">
        <v>145</v>
      </c>
      <c r="AU316" s="229" t="s">
        <v>157</v>
      </c>
      <c r="AY316" s="17" t="s">
        <v>143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86</v>
      </c>
      <c r="BK316" s="230">
        <f>ROUND(I316*H316,2)</f>
        <v>0</v>
      </c>
      <c r="BL316" s="17" t="s">
        <v>150</v>
      </c>
      <c r="BM316" s="229" t="s">
        <v>554</v>
      </c>
    </row>
    <row r="317" s="2" customFormat="1" ht="33" customHeight="1">
      <c r="A317" s="38"/>
      <c r="B317" s="39"/>
      <c r="C317" s="218" t="s">
        <v>555</v>
      </c>
      <c r="D317" s="218" t="s">
        <v>145</v>
      </c>
      <c r="E317" s="219" t="s">
        <v>556</v>
      </c>
      <c r="F317" s="220" t="s">
        <v>557</v>
      </c>
      <c r="G317" s="221" t="s">
        <v>216</v>
      </c>
      <c r="H317" s="222">
        <v>56.450000000000003</v>
      </c>
      <c r="I317" s="223"/>
      <c r="J317" s="224">
        <f>ROUND(I317*H317,2)</f>
        <v>0</v>
      </c>
      <c r="K317" s="220" t="s">
        <v>149</v>
      </c>
      <c r="L317" s="44"/>
      <c r="M317" s="225" t="s">
        <v>1</v>
      </c>
      <c r="N317" s="226" t="s">
        <v>43</v>
      </c>
      <c r="O317" s="91"/>
      <c r="P317" s="227">
        <f>O317*H317</f>
        <v>0</v>
      </c>
      <c r="Q317" s="227">
        <v>0.025250000000000002</v>
      </c>
      <c r="R317" s="227">
        <f>Q317*H317</f>
        <v>1.4253625000000001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150</v>
      </c>
      <c r="AT317" s="229" t="s">
        <v>145</v>
      </c>
      <c r="AU317" s="229" t="s">
        <v>157</v>
      </c>
      <c r="AY317" s="17" t="s">
        <v>143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86</v>
      </c>
      <c r="BK317" s="230">
        <f>ROUND(I317*H317,2)</f>
        <v>0</v>
      </c>
      <c r="BL317" s="17" t="s">
        <v>150</v>
      </c>
      <c r="BM317" s="229" t="s">
        <v>558</v>
      </c>
    </row>
    <row r="318" s="2" customFormat="1" ht="16.5" customHeight="1">
      <c r="A318" s="38"/>
      <c r="B318" s="39"/>
      <c r="C318" s="218" t="s">
        <v>559</v>
      </c>
      <c r="D318" s="218" t="s">
        <v>145</v>
      </c>
      <c r="E318" s="219" t="s">
        <v>560</v>
      </c>
      <c r="F318" s="220" t="s">
        <v>561</v>
      </c>
      <c r="G318" s="221" t="s">
        <v>216</v>
      </c>
      <c r="H318" s="222">
        <v>338.757</v>
      </c>
      <c r="I318" s="223"/>
      <c r="J318" s="224">
        <f>ROUND(I318*H318,2)</f>
        <v>0</v>
      </c>
      <c r="K318" s="220" t="s">
        <v>149</v>
      </c>
      <c r="L318" s="44"/>
      <c r="M318" s="225" t="s">
        <v>1</v>
      </c>
      <c r="N318" s="226" t="s">
        <v>43</v>
      </c>
      <c r="O318" s="91"/>
      <c r="P318" s="227">
        <f>O318*H318</f>
        <v>0</v>
      </c>
      <c r="Q318" s="227">
        <v>1.98</v>
      </c>
      <c r="R318" s="227">
        <f>Q318*H318</f>
        <v>670.73886000000005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150</v>
      </c>
      <c r="AT318" s="229" t="s">
        <v>145</v>
      </c>
      <c r="AU318" s="229" t="s">
        <v>157</v>
      </c>
      <c r="AY318" s="17" t="s">
        <v>143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86</v>
      </c>
      <c r="BK318" s="230">
        <f>ROUND(I318*H318,2)</f>
        <v>0</v>
      </c>
      <c r="BL318" s="17" t="s">
        <v>150</v>
      </c>
      <c r="BM318" s="229" t="s">
        <v>562</v>
      </c>
    </row>
    <row r="319" s="13" customFormat="1">
      <c r="A319" s="13"/>
      <c r="B319" s="231"/>
      <c r="C319" s="232"/>
      <c r="D319" s="233" t="s">
        <v>152</v>
      </c>
      <c r="E319" s="234" t="s">
        <v>1</v>
      </c>
      <c r="F319" s="235" t="s">
        <v>563</v>
      </c>
      <c r="G319" s="232"/>
      <c r="H319" s="236">
        <v>338.757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152</v>
      </c>
      <c r="AU319" s="242" t="s">
        <v>157</v>
      </c>
      <c r="AV319" s="13" t="s">
        <v>88</v>
      </c>
      <c r="AW319" s="13" t="s">
        <v>33</v>
      </c>
      <c r="AX319" s="13" t="s">
        <v>86</v>
      </c>
      <c r="AY319" s="242" t="s">
        <v>143</v>
      </c>
    </row>
    <row r="320" s="12" customFormat="1" ht="20.88" customHeight="1">
      <c r="A320" s="12"/>
      <c r="B320" s="202"/>
      <c r="C320" s="203"/>
      <c r="D320" s="204" t="s">
        <v>77</v>
      </c>
      <c r="E320" s="216" t="s">
        <v>551</v>
      </c>
      <c r="F320" s="216" t="s">
        <v>564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SUM(P321:P354)</f>
        <v>0</v>
      </c>
      <c r="Q320" s="210"/>
      <c r="R320" s="211">
        <f>SUM(R321:R354)</f>
        <v>0</v>
      </c>
      <c r="S320" s="210"/>
      <c r="T320" s="212">
        <f>SUM(T321:T354)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3" t="s">
        <v>86</v>
      </c>
      <c r="AT320" s="214" t="s">
        <v>77</v>
      </c>
      <c r="AU320" s="214" t="s">
        <v>88</v>
      </c>
      <c r="AY320" s="213" t="s">
        <v>143</v>
      </c>
      <c r="BK320" s="215">
        <f>SUM(BK321:BK354)</f>
        <v>0</v>
      </c>
    </row>
    <row r="321" s="2" customFormat="1" ht="21.75" customHeight="1">
      <c r="A321" s="38"/>
      <c r="B321" s="39"/>
      <c r="C321" s="218" t="s">
        <v>565</v>
      </c>
      <c r="D321" s="218" t="s">
        <v>145</v>
      </c>
      <c r="E321" s="219" t="s">
        <v>566</v>
      </c>
      <c r="F321" s="220" t="s">
        <v>567</v>
      </c>
      <c r="G321" s="221" t="s">
        <v>316</v>
      </c>
      <c r="H321" s="222">
        <v>1</v>
      </c>
      <c r="I321" s="223"/>
      <c r="J321" s="224">
        <f>ROUND(I321*H321,2)</f>
        <v>0</v>
      </c>
      <c r="K321" s="220" t="s">
        <v>1</v>
      </c>
      <c r="L321" s="44"/>
      <c r="M321" s="225" t="s">
        <v>1</v>
      </c>
      <c r="N321" s="226" t="s">
        <v>43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150</v>
      </c>
      <c r="AT321" s="229" t="s">
        <v>145</v>
      </c>
      <c r="AU321" s="229" t="s">
        <v>157</v>
      </c>
      <c r="AY321" s="17" t="s">
        <v>143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86</v>
      </c>
      <c r="BK321" s="230">
        <f>ROUND(I321*H321,2)</f>
        <v>0</v>
      </c>
      <c r="BL321" s="17" t="s">
        <v>150</v>
      </c>
      <c r="BM321" s="229" t="s">
        <v>568</v>
      </c>
    </row>
    <row r="322" s="13" customFormat="1">
      <c r="A322" s="13"/>
      <c r="B322" s="231"/>
      <c r="C322" s="232"/>
      <c r="D322" s="233" t="s">
        <v>152</v>
      </c>
      <c r="E322" s="234" t="s">
        <v>1</v>
      </c>
      <c r="F322" s="235" t="s">
        <v>569</v>
      </c>
      <c r="G322" s="232"/>
      <c r="H322" s="236">
        <v>1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152</v>
      </c>
      <c r="AU322" s="242" t="s">
        <v>157</v>
      </c>
      <c r="AV322" s="13" t="s">
        <v>88</v>
      </c>
      <c r="AW322" s="13" t="s">
        <v>33</v>
      </c>
      <c r="AX322" s="13" t="s">
        <v>86</v>
      </c>
      <c r="AY322" s="242" t="s">
        <v>143</v>
      </c>
    </row>
    <row r="323" s="2" customFormat="1" ht="21.75" customHeight="1">
      <c r="A323" s="38"/>
      <c r="B323" s="39"/>
      <c r="C323" s="218" t="s">
        <v>570</v>
      </c>
      <c r="D323" s="218" t="s">
        <v>145</v>
      </c>
      <c r="E323" s="219" t="s">
        <v>571</v>
      </c>
      <c r="F323" s="220" t="s">
        <v>572</v>
      </c>
      <c r="G323" s="221" t="s">
        <v>316</v>
      </c>
      <c r="H323" s="222">
        <v>1</v>
      </c>
      <c r="I323" s="223"/>
      <c r="J323" s="224">
        <f>ROUND(I323*H323,2)</f>
        <v>0</v>
      </c>
      <c r="K323" s="220" t="s">
        <v>1</v>
      </c>
      <c r="L323" s="44"/>
      <c r="M323" s="225" t="s">
        <v>1</v>
      </c>
      <c r="N323" s="226" t="s">
        <v>43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150</v>
      </c>
      <c r="AT323" s="229" t="s">
        <v>145</v>
      </c>
      <c r="AU323" s="229" t="s">
        <v>157</v>
      </c>
      <c r="AY323" s="17" t="s">
        <v>143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86</v>
      </c>
      <c r="BK323" s="230">
        <f>ROUND(I323*H323,2)</f>
        <v>0</v>
      </c>
      <c r="BL323" s="17" t="s">
        <v>150</v>
      </c>
      <c r="BM323" s="229" t="s">
        <v>573</v>
      </c>
    </row>
    <row r="324" s="13" customFormat="1">
      <c r="A324" s="13"/>
      <c r="B324" s="231"/>
      <c r="C324" s="232"/>
      <c r="D324" s="233" t="s">
        <v>152</v>
      </c>
      <c r="E324" s="234" t="s">
        <v>1</v>
      </c>
      <c r="F324" s="235" t="s">
        <v>569</v>
      </c>
      <c r="G324" s="232"/>
      <c r="H324" s="236">
        <v>1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152</v>
      </c>
      <c r="AU324" s="242" t="s">
        <v>157</v>
      </c>
      <c r="AV324" s="13" t="s">
        <v>88</v>
      </c>
      <c r="AW324" s="13" t="s">
        <v>33</v>
      </c>
      <c r="AX324" s="13" t="s">
        <v>86</v>
      </c>
      <c r="AY324" s="242" t="s">
        <v>143</v>
      </c>
    </row>
    <row r="325" s="2" customFormat="1" ht="24.15" customHeight="1">
      <c r="A325" s="38"/>
      <c r="B325" s="39"/>
      <c r="C325" s="218" t="s">
        <v>574</v>
      </c>
      <c r="D325" s="218" t="s">
        <v>145</v>
      </c>
      <c r="E325" s="219" t="s">
        <v>575</v>
      </c>
      <c r="F325" s="220" t="s">
        <v>576</v>
      </c>
      <c r="G325" s="221" t="s">
        <v>316</v>
      </c>
      <c r="H325" s="222">
        <v>1</v>
      </c>
      <c r="I325" s="223"/>
      <c r="J325" s="224">
        <f>ROUND(I325*H325,2)</f>
        <v>0</v>
      </c>
      <c r="K325" s="220" t="s">
        <v>1</v>
      </c>
      <c r="L325" s="44"/>
      <c r="M325" s="225" t="s">
        <v>1</v>
      </c>
      <c r="N325" s="226" t="s">
        <v>43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150</v>
      </c>
      <c r="AT325" s="229" t="s">
        <v>145</v>
      </c>
      <c r="AU325" s="229" t="s">
        <v>157</v>
      </c>
      <c r="AY325" s="17" t="s">
        <v>143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86</v>
      </c>
      <c r="BK325" s="230">
        <f>ROUND(I325*H325,2)</f>
        <v>0</v>
      </c>
      <c r="BL325" s="17" t="s">
        <v>150</v>
      </c>
      <c r="BM325" s="229" t="s">
        <v>577</v>
      </c>
    </row>
    <row r="326" s="13" customFormat="1">
      <c r="A326" s="13"/>
      <c r="B326" s="231"/>
      <c r="C326" s="232"/>
      <c r="D326" s="233" t="s">
        <v>152</v>
      </c>
      <c r="E326" s="234" t="s">
        <v>1</v>
      </c>
      <c r="F326" s="235" t="s">
        <v>569</v>
      </c>
      <c r="G326" s="232"/>
      <c r="H326" s="236">
        <v>1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152</v>
      </c>
      <c r="AU326" s="242" t="s">
        <v>157</v>
      </c>
      <c r="AV326" s="13" t="s">
        <v>88</v>
      </c>
      <c r="AW326" s="13" t="s">
        <v>33</v>
      </c>
      <c r="AX326" s="13" t="s">
        <v>86</v>
      </c>
      <c r="AY326" s="242" t="s">
        <v>143</v>
      </c>
    </row>
    <row r="327" s="2" customFormat="1" ht="24.15" customHeight="1">
      <c r="A327" s="38"/>
      <c r="B327" s="39"/>
      <c r="C327" s="218" t="s">
        <v>578</v>
      </c>
      <c r="D327" s="218" t="s">
        <v>145</v>
      </c>
      <c r="E327" s="219" t="s">
        <v>579</v>
      </c>
      <c r="F327" s="220" t="s">
        <v>580</v>
      </c>
      <c r="G327" s="221" t="s">
        <v>316</v>
      </c>
      <c r="H327" s="222">
        <v>1</v>
      </c>
      <c r="I327" s="223"/>
      <c r="J327" s="224">
        <f>ROUND(I327*H327,2)</f>
        <v>0</v>
      </c>
      <c r="K327" s="220" t="s">
        <v>1</v>
      </c>
      <c r="L327" s="44"/>
      <c r="M327" s="225" t="s">
        <v>1</v>
      </c>
      <c r="N327" s="226" t="s">
        <v>43</v>
      </c>
      <c r="O327" s="91"/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150</v>
      </c>
      <c r="AT327" s="229" t="s">
        <v>145</v>
      </c>
      <c r="AU327" s="229" t="s">
        <v>157</v>
      </c>
      <c r="AY327" s="17" t="s">
        <v>143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86</v>
      </c>
      <c r="BK327" s="230">
        <f>ROUND(I327*H327,2)</f>
        <v>0</v>
      </c>
      <c r="BL327" s="17" t="s">
        <v>150</v>
      </c>
      <c r="BM327" s="229" t="s">
        <v>581</v>
      </c>
    </row>
    <row r="328" s="13" customFormat="1">
      <c r="A328" s="13"/>
      <c r="B328" s="231"/>
      <c r="C328" s="232"/>
      <c r="D328" s="233" t="s">
        <v>152</v>
      </c>
      <c r="E328" s="234" t="s">
        <v>1</v>
      </c>
      <c r="F328" s="235" t="s">
        <v>569</v>
      </c>
      <c r="G328" s="232"/>
      <c r="H328" s="236">
        <v>1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152</v>
      </c>
      <c r="AU328" s="242" t="s">
        <v>157</v>
      </c>
      <c r="AV328" s="13" t="s">
        <v>88</v>
      </c>
      <c r="AW328" s="13" t="s">
        <v>33</v>
      </c>
      <c r="AX328" s="13" t="s">
        <v>86</v>
      </c>
      <c r="AY328" s="242" t="s">
        <v>143</v>
      </c>
    </row>
    <row r="329" s="2" customFormat="1" ht="24.15" customHeight="1">
      <c r="A329" s="38"/>
      <c r="B329" s="39"/>
      <c r="C329" s="218" t="s">
        <v>582</v>
      </c>
      <c r="D329" s="218" t="s">
        <v>145</v>
      </c>
      <c r="E329" s="219" t="s">
        <v>583</v>
      </c>
      <c r="F329" s="220" t="s">
        <v>584</v>
      </c>
      <c r="G329" s="221" t="s">
        <v>316</v>
      </c>
      <c r="H329" s="222">
        <v>1</v>
      </c>
      <c r="I329" s="223"/>
      <c r="J329" s="224">
        <f>ROUND(I329*H329,2)</f>
        <v>0</v>
      </c>
      <c r="K329" s="220" t="s">
        <v>1</v>
      </c>
      <c r="L329" s="44"/>
      <c r="M329" s="225" t="s">
        <v>1</v>
      </c>
      <c r="N329" s="226" t="s">
        <v>43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150</v>
      </c>
      <c r="AT329" s="229" t="s">
        <v>145</v>
      </c>
      <c r="AU329" s="229" t="s">
        <v>157</v>
      </c>
      <c r="AY329" s="17" t="s">
        <v>143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86</v>
      </c>
      <c r="BK329" s="230">
        <f>ROUND(I329*H329,2)</f>
        <v>0</v>
      </c>
      <c r="BL329" s="17" t="s">
        <v>150</v>
      </c>
      <c r="BM329" s="229" t="s">
        <v>585</v>
      </c>
    </row>
    <row r="330" s="13" customFormat="1">
      <c r="A330" s="13"/>
      <c r="B330" s="231"/>
      <c r="C330" s="232"/>
      <c r="D330" s="233" t="s">
        <v>152</v>
      </c>
      <c r="E330" s="234" t="s">
        <v>1</v>
      </c>
      <c r="F330" s="235" t="s">
        <v>569</v>
      </c>
      <c r="G330" s="232"/>
      <c r="H330" s="236">
        <v>1</v>
      </c>
      <c r="I330" s="237"/>
      <c r="J330" s="232"/>
      <c r="K330" s="232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152</v>
      </c>
      <c r="AU330" s="242" t="s">
        <v>157</v>
      </c>
      <c r="AV330" s="13" t="s">
        <v>88</v>
      </c>
      <c r="AW330" s="13" t="s">
        <v>33</v>
      </c>
      <c r="AX330" s="13" t="s">
        <v>86</v>
      </c>
      <c r="AY330" s="242" t="s">
        <v>143</v>
      </c>
    </row>
    <row r="331" s="2" customFormat="1" ht="24.15" customHeight="1">
      <c r="A331" s="38"/>
      <c r="B331" s="39"/>
      <c r="C331" s="218" t="s">
        <v>586</v>
      </c>
      <c r="D331" s="218" t="s">
        <v>145</v>
      </c>
      <c r="E331" s="219" t="s">
        <v>587</v>
      </c>
      <c r="F331" s="220" t="s">
        <v>580</v>
      </c>
      <c r="G331" s="221" t="s">
        <v>316</v>
      </c>
      <c r="H331" s="222">
        <v>1</v>
      </c>
      <c r="I331" s="223"/>
      <c r="J331" s="224">
        <f>ROUND(I331*H331,2)</f>
        <v>0</v>
      </c>
      <c r="K331" s="220" t="s">
        <v>1</v>
      </c>
      <c r="L331" s="44"/>
      <c r="M331" s="225" t="s">
        <v>1</v>
      </c>
      <c r="N331" s="226" t="s">
        <v>43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150</v>
      </c>
      <c r="AT331" s="229" t="s">
        <v>145</v>
      </c>
      <c r="AU331" s="229" t="s">
        <v>157</v>
      </c>
      <c r="AY331" s="17" t="s">
        <v>143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86</v>
      </c>
      <c r="BK331" s="230">
        <f>ROUND(I331*H331,2)</f>
        <v>0</v>
      </c>
      <c r="BL331" s="17" t="s">
        <v>150</v>
      </c>
      <c r="BM331" s="229" t="s">
        <v>588</v>
      </c>
    </row>
    <row r="332" s="13" customFormat="1">
      <c r="A332" s="13"/>
      <c r="B332" s="231"/>
      <c r="C332" s="232"/>
      <c r="D332" s="233" t="s">
        <v>152</v>
      </c>
      <c r="E332" s="234" t="s">
        <v>1</v>
      </c>
      <c r="F332" s="235" t="s">
        <v>569</v>
      </c>
      <c r="G332" s="232"/>
      <c r="H332" s="236">
        <v>1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152</v>
      </c>
      <c r="AU332" s="242" t="s">
        <v>157</v>
      </c>
      <c r="AV332" s="13" t="s">
        <v>88</v>
      </c>
      <c r="AW332" s="13" t="s">
        <v>33</v>
      </c>
      <c r="AX332" s="13" t="s">
        <v>86</v>
      </c>
      <c r="AY332" s="242" t="s">
        <v>143</v>
      </c>
    </row>
    <row r="333" s="2" customFormat="1" ht="24.15" customHeight="1">
      <c r="A333" s="38"/>
      <c r="B333" s="39"/>
      <c r="C333" s="218" t="s">
        <v>589</v>
      </c>
      <c r="D333" s="218" t="s">
        <v>145</v>
      </c>
      <c r="E333" s="219" t="s">
        <v>590</v>
      </c>
      <c r="F333" s="220" t="s">
        <v>591</v>
      </c>
      <c r="G333" s="221" t="s">
        <v>316</v>
      </c>
      <c r="H333" s="222">
        <v>1</v>
      </c>
      <c r="I333" s="223"/>
      <c r="J333" s="224">
        <f>ROUND(I333*H333,2)</f>
        <v>0</v>
      </c>
      <c r="K333" s="220" t="s">
        <v>1</v>
      </c>
      <c r="L333" s="44"/>
      <c r="M333" s="225" t="s">
        <v>1</v>
      </c>
      <c r="N333" s="226" t="s">
        <v>43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150</v>
      </c>
      <c r="AT333" s="229" t="s">
        <v>145</v>
      </c>
      <c r="AU333" s="229" t="s">
        <v>157</v>
      </c>
      <c r="AY333" s="17" t="s">
        <v>143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86</v>
      </c>
      <c r="BK333" s="230">
        <f>ROUND(I333*H333,2)</f>
        <v>0</v>
      </c>
      <c r="BL333" s="17" t="s">
        <v>150</v>
      </c>
      <c r="BM333" s="229" t="s">
        <v>592</v>
      </c>
    </row>
    <row r="334" s="13" customFormat="1">
      <c r="A334" s="13"/>
      <c r="B334" s="231"/>
      <c r="C334" s="232"/>
      <c r="D334" s="233" t="s">
        <v>152</v>
      </c>
      <c r="E334" s="234" t="s">
        <v>1</v>
      </c>
      <c r="F334" s="235" t="s">
        <v>569</v>
      </c>
      <c r="G334" s="232"/>
      <c r="H334" s="236">
        <v>1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152</v>
      </c>
      <c r="AU334" s="242" t="s">
        <v>157</v>
      </c>
      <c r="AV334" s="13" t="s">
        <v>88</v>
      </c>
      <c r="AW334" s="13" t="s">
        <v>33</v>
      </c>
      <c r="AX334" s="13" t="s">
        <v>86</v>
      </c>
      <c r="AY334" s="242" t="s">
        <v>143</v>
      </c>
    </row>
    <row r="335" s="2" customFormat="1" ht="24.15" customHeight="1">
      <c r="A335" s="38"/>
      <c r="B335" s="39"/>
      <c r="C335" s="218" t="s">
        <v>593</v>
      </c>
      <c r="D335" s="218" t="s">
        <v>145</v>
      </c>
      <c r="E335" s="219" t="s">
        <v>594</v>
      </c>
      <c r="F335" s="220" t="s">
        <v>595</v>
      </c>
      <c r="G335" s="221" t="s">
        <v>316</v>
      </c>
      <c r="H335" s="222">
        <v>1</v>
      </c>
      <c r="I335" s="223"/>
      <c r="J335" s="224">
        <f>ROUND(I335*H335,2)</f>
        <v>0</v>
      </c>
      <c r="K335" s="220" t="s">
        <v>1</v>
      </c>
      <c r="L335" s="44"/>
      <c r="M335" s="225" t="s">
        <v>1</v>
      </c>
      <c r="N335" s="226" t="s">
        <v>43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150</v>
      </c>
      <c r="AT335" s="229" t="s">
        <v>145</v>
      </c>
      <c r="AU335" s="229" t="s">
        <v>157</v>
      </c>
      <c r="AY335" s="17" t="s">
        <v>143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86</v>
      </c>
      <c r="BK335" s="230">
        <f>ROUND(I335*H335,2)</f>
        <v>0</v>
      </c>
      <c r="BL335" s="17" t="s">
        <v>150</v>
      </c>
      <c r="BM335" s="229" t="s">
        <v>596</v>
      </c>
    </row>
    <row r="336" s="13" customFormat="1">
      <c r="A336" s="13"/>
      <c r="B336" s="231"/>
      <c r="C336" s="232"/>
      <c r="D336" s="233" t="s">
        <v>152</v>
      </c>
      <c r="E336" s="234" t="s">
        <v>1</v>
      </c>
      <c r="F336" s="235" t="s">
        <v>569</v>
      </c>
      <c r="G336" s="232"/>
      <c r="H336" s="236">
        <v>1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152</v>
      </c>
      <c r="AU336" s="242" t="s">
        <v>157</v>
      </c>
      <c r="AV336" s="13" t="s">
        <v>88</v>
      </c>
      <c r="AW336" s="13" t="s">
        <v>33</v>
      </c>
      <c r="AX336" s="13" t="s">
        <v>86</v>
      </c>
      <c r="AY336" s="242" t="s">
        <v>143</v>
      </c>
    </row>
    <row r="337" s="2" customFormat="1" ht="21.75" customHeight="1">
      <c r="A337" s="38"/>
      <c r="B337" s="39"/>
      <c r="C337" s="218" t="s">
        <v>597</v>
      </c>
      <c r="D337" s="218" t="s">
        <v>145</v>
      </c>
      <c r="E337" s="219" t="s">
        <v>598</v>
      </c>
      <c r="F337" s="220" t="s">
        <v>599</v>
      </c>
      <c r="G337" s="221" t="s">
        <v>316</v>
      </c>
      <c r="H337" s="222">
        <v>1</v>
      </c>
      <c r="I337" s="223"/>
      <c r="J337" s="224">
        <f>ROUND(I337*H337,2)</f>
        <v>0</v>
      </c>
      <c r="K337" s="220" t="s">
        <v>1</v>
      </c>
      <c r="L337" s="44"/>
      <c r="M337" s="225" t="s">
        <v>1</v>
      </c>
      <c r="N337" s="226" t="s">
        <v>43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150</v>
      </c>
      <c r="AT337" s="229" t="s">
        <v>145</v>
      </c>
      <c r="AU337" s="229" t="s">
        <v>157</v>
      </c>
      <c r="AY337" s="17" t="s">
        <v>143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86</v>
      </c>
      <c r="BK337" s="230">
        <f>ROUND(I337*H337,2)</f>
        <v>0</v>
      </c>
      <c r="BL337" s="17" t="s">
        <v>150</v>
      </c>
      <c r="BM337" s="229" t="s">
        <v>600</v>
      </c>
    </row>
    <row r="338" s="13" customFormat="1">
      <c r="A338" s="13"/>
      <c r="B338" s="231"/>
      <c r="C338" s="232"/>
      <c r="D338" s="233" t="s">
        <v>152</v>
      </c>
      <c r="E338" s="234" t="s">
        <v>1</v>
      </c>
      <c r="F338" s="235" t="s">
        <v>569</v>
      </c>
      <c r="G338" s="232"/>
      <c r="H338" s="236">
        <v>1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152</v>
      </c>
      <c r="AU338" s="242" t="s">
        <v>157</v>
      </c>
      <c r="AV338" s="13" t="s">
        <v>88</v>
      </c>
      <c r="AW338" s="13" t="s">
        <v>33</v>
      </c>
      <c r="AX338" s="13" t="s">
        <v>86</v>
      </c>
      <c r="AY338" s="242" t="s">
        <v>143</v>
      </c>
    </row>
    <row r="339" s="2" customFormat="1" ht="24.15" customHeight="1">
      <c r="A339" s="38"/>
      <c r="B339" s="39"/>
      <c r="C339" s="218" t="s">
        <v>601</v>
      </c>
      <c r="D339" s="218" t="s">
        <v>145</v>
      </c>
      <c r="E339" s="219" t="s">
        <v>602</v>
      </c>
      <c r="F339" s="220" t="s">
        <v>603</v>
      </c>
      <c r="G339" s="221" t="s">
        <v>316</v>
      </c>
      <c r="H339" s="222">
        <v>1</v>
      </c>
      <c r="I339" s="223"/>
      <c r="J339" s="224">
        <f>ROUND(I339*H339,2)</f>
        <v>0</v>
      </c>
      <c r="K339" s="220" t="s">
        <v>1</v>
      </c>
      <c r="L339" s="44"/>
      <c r="M339" s="225" t="s">
        <v>1</v>
      </c>
      <c r="N339" s="226" t="s">
        <v>43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150</v>
      </c>
      <c r="AT339" s="229" t="s">
        <v>145</v>
      </c>
      <c r="AU339" s="229" t="s">
        <v>157</v>
      </c>
      <c r="AY339" s="17" t="s">
        <v>143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86</v>
      </c>
      <c r="BK339" s="230">
        <f>ROUND(I339*H339,2)</f>
        <v>0</v>
      </c>
      <c r="BL339" s="17" t="s">
        <v>150</v>
      </c>
      <c r="BM339" s="229" t="s">
        <v>604</v>
      </c>
    </row>
    <row r="340" s="13" customFormat="1">
      <c r="A340" s="13"/>
      <c r="B340" s="231"/>
      <c r="C340" s="232"/>
      <c r="D340" s="233" t="s">
        <v>152</v>
      </c>
      <c r="E340" s="234" t="s">
        <v>1</v>
      </c>
      <c r="F340" s="235" t="s">
        <v>569</v>
      </c>
      <c r="G340" s="232"/>
      <c r="H340" s="236">
        <v>1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152</v>
      </c>
      <c r="AU340" s="242" t="s">
        <v>157</v>
      </c>
      <c r="AV340" s="13" t="s">
        <v>88</v>
      </c>
      <c r="AW340" s="13" t="s">
        <v>33</v>
      </c>
      <c r="AX340" s="13" t="s">
        <v>86</v>
      </c>
      <c r="AY340" s="242" t="s">
        <v>143</v>
      </c>
    </row>
    <row r="341" s="2" customFormat="1" ht="24.15" customHeight="1">
      <c r="A341" s="38"/>
      <c r="B341" s="39"/>
      <c r="C341" s="218" t="s">
        <v>605</v>
      </c>
      <c r="D341" s="218" t="s">
        <v>145</v>
      </c>
      <c r="E341" s="219" t="s">
        <v>606</v>
      </c>
      <c r="F341" s="220" t="s">
        <v>607</v>
      </c>
      <c r="G341" s="221" t="s">
        <v>316</v>
      </c>
      <c r="H341" s="222">
        <v>3</v>
      </c>
      <c r="I341" s="223"/>
      <c r="J341" s="224">
        <f>ROUND(I341*H341,2)</f>
        <v>0</v>
      </c>
      <c r="K341" s="220" t="s">
        <v>1</v>
      </c>
      <c r="L341" s="44"/>
      <c r="M341" s="225" t="s">
        <v>1</v>
      </c>
      <c r="N341" s="226" t="s">
        <v>43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150</v>
      </c>
      <c r="AT341" s="229" t="s">
        <v>145</v>
      </c>
      <c r="AU341" s="229" t="s">
        <v>157</v>
      </c>
      <c r="AY341" s="17" t="s">
        <v>143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86</v>
      </c>
      <c r="BK341" s="230">
        <f>ROUND(I341*H341,2)</f>
        <v>0</v>
      </c>
      <c r="BL341" s="17" t="s">
        <v>150</v>
      </c>
      <c r="BM341" s="229" t="s">
        <v>608</v>
      </c>
    </row>
    <row r="342" s="13" customFormat="1">
      <c r="A342" s="13"/>
      <c r="B342" s="231"/>
      <c r="C342" s="232"/>
      <c r="D342" s="233" t="s">
        <v>152</v>
      </c>
      <c r="E342" s="234" t="s">
        <v>1</v>
      </c>
      <c r="F342" s="235" t="s">
        <v>609</v>
      </c>
      <c r="G342" s="232"/>
      <c r="H342" s="236">
        <v>3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152</v>
      </c>
      <c r="AU342" s="242" t="s">
        <v>157</v>
      </c>
      <c r="AV342" s="13" t="s">
        <v>88</v>
      </c>
      <c r="AW342" s="13" t="s">
        <v>33</v>
      </c>
      <c r="AX342" s="13" t="s">
        <v>86</v>
      </c>
      <c r="AY342" s="242" t="s">
        <v>143</v>
      </c>
    </row>
    <row r="343" s="2" customFormat="1" ht="24.15" customHeight="1">
      <c r="A343" s="38"/>
      <c r="B343" s="39"/>
      <c r="C343" s="218" t="s">
        <v>610</v>
      </c>
      <c r="D343" s="218" t="s">
        <v>145</v>
      </c>
      <c r="E343" s="219" t="s">
        <v>611</v>
      </c>
      <c r="F343" s="220" t="s">
        <v>612</v>
      </c>
      <c r="G343" s="221" t="s">
        <v>316</v>
      </c>
      <c r="H343" s="222">
        <v>4</v>
      </c>
      <c r="I343" s="223"/>
      <c r="J343" s="224">
        <f>ROUND(I343*H343,2)</f>
        <v>0</v>
      </c>
      <c r="K343" s="220" t="s">
        <v>1</v>
      </c>
      <c r="L343" s="44"/>
      <c r="M343" s="225" t="s">
        <v>1</v>
      </c>
      <c r="N343" s="226" t="s">
        <v>43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150</v>
      </c>
      <c r="AT343" s="229" t="s">
        <v>145</v>
      </c>
      <c r="AU343" s="229" t="s">
        <v>157</v>
      </c>
      <c r="AY343" s="17" t="s">
        <v>143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86</v>
      </c>
      <c r="BK343" s="230">
        <f>ROUND(I343*H343,2)</f>
        <v>0</v>
      </c>
      <c r="BL343" s="17" t="s">
        <v>150</v>
      </c>
      <c r="BM343" s="229" t="s">
        <v>613</v>
      </c>
    </row>
    <row r="344" s="13" customFormat="1">
      <c r="A344" s="13"/>
      <c r="B344" s="231"/>
      <c r="C344" s="232"/>
      <c r="D344" s="233" t="s">
        <v>152</v>
      </c>
      <c r="E344" s="234" t="s">
        <v>1</v>
      </c>
      <c r="F344" s="235" t="s">
        <v>614</v>
      </c>
      <c r="G344" s="232"/>
      <c r="H344" s="236">
        <v>4</v>
      </c>
      <c r="I344" s="237"/>
      <c r="J344" s="232"/>
      <c r="K344" s="232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152</v>
      </c>
      <c r="AU344" s="242" t="s">
        <v>157</v>
      </c>
      <c r="AV344" s="13" t="s">
        <v>88</v>
      </c>
      <c r="AW344" s="13" t="s">
        <v>33</v>
      </c>
      <c r="AX344" s="13" t="s">
        <v>86</v>
      </c>
      <c r="AY344" s="242" t="s">
        <v>143</v>
      </c>
    </row>
    <row r="345" s="2" customFormat="1" ht="24.15" customHeight="1">
      <c r="A345" s="38"/>
      <c r="B345" s="39"/>
      <c r="C345" s="218" t="s">
        <v>615</v>
      </c>
      <c r="D345" s="218" t="s">
        <v>145</v>
      </c>
      <c r="E345" s="219" t="s">
        <v>616</v>
      </c>
      <c r="F345" s="220" t="s">
        <v>617</v>
      </c>
      <c r="G345" s="221" t="s">
        <v>316</v>
      </c>
      <c r="H345" s="222">
        <v>1</v>
      </c>
      <c r="I345" s="223"/>
      <c r="J345" s="224">
        <f>ROUND(I345*H345,2)</f>
        <v>0</v>
      </c>
      <c r="K345" s="220" t="s">
        <v>1</v>
      </c>
      <c r="L345" s="44"/>
      <c r="M345" s="225" t="s">
        <v>1</v>
      </c>
      <c r="N345" s="226" t="s">
        <v>43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150</v>
      </c>
      <c r="AT345" s="229" t="s">
        <v>145</v>
      </c>
      <c r="AU345" s="229" t="s">
        <v>157</v>
      </c>
      <c r="AY345" s="17" t="s">
        <v>143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86</v>
      </c>
      <c r="BK345" s="230">
        <f>ROUND(I345*H345,2)</f>
        <v>0</v>
      </c>
      <c r="BL345" s="17" t="s">
        <v>150</v>
      </c>
      <c r="BM345" s="229" t="s">
        <v>618</v>
      </c>
    </row>
    <row r="346" s="13" customFormat="1">
      <c r="A346" s="13"/>
      <c r="B346" s="231"/>
      <c r="C346" s="232"/>
      <c r="D346" s="233" t="s">
        <v>152</v>
      </c>
      <c r="E346" s="234" t="s">
        <v>1</v>
      </c>
      <c r="F346" s="235" t="s">
        <v>619</v>
      </c>
      <c r="G346" s="232"/>
      <c r="H346" s="236">
        <v>1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152</v>
      </c>
      <c r="AU346" s="242" t="s">
        <v>157</v>
      </c>
      <c r="AV346" s="13" t="s">
        <v>88</v>
      </c>
      <c r="AW346" s="13" t="s">
        <v>33</v>
      </c>
      <c r="AX346" s="13" t="s">
        <v>86</v>
      </c>
      <c r="AY346" s="242" t="s">
        <v>143</v>
      </c>
    </row>
    <row r="347" s="2" customFormat="1" ht="24.15" customHeight="1">
      <c r="A347" s="38"/>
      <c r="B347" s="39"/>
      <c r="C347" s="218" t="s">
        <v>620</v>
      </c>
      <c r="D347" s="218" t="s">
        <v>145</v>
      </c>
      <c r="E347" s="219" t="s">
        <v>621</v>
      </c>
      <c r="F347" s="220" t="s">
        <v>622</v>
      </c>
      <c r="G347" s="221" t="s">
        <v>316</v>
      </c>
      <c r="H347" s="222">
        <v>1</v>
      </c>
      <c r="I347" s="223"/>
      <c r="J347" s="224">
        <f>ROUND(I347*H347,2)</f>
        <v>0</v>
      </c>
      <c r="K347" s="220" t="s">
        <v>1</v>
      </c>
      <c r="L347" s="44"/>
      <c r="M347" s="225" t="s">
        <v>1</v>
      </c>
      <c r="N347" s="226" t="s">
        <v>43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150</v>
      </c>
      <c r="AT347" s="229" t="s">
        <v>145</v>
      </c>
      <c r="AU347" s="229" t="s">
        <v>157</v>
      </c>
      <c r="AY347" s="17" t="s">
        <v>143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86</v>
      </c>
      <c r="BK347" s="230">
        <f>ROUND(I347*H347,2)</f>
        <v>0</v>
      </c>
      <c r="BL347" s="17" t="s">
        <v>150</v>
      </c>
      <c r="BM347" s="229" t="s">
        <v>623</v>
      </c>
    </row>
    <row r="348" s="13" customFormat="1">
      <c r="A348" s="13"/>
      <c r="B348" s="231"/>
      <c r="C348" s="232"/>
      <c r="D348" s="233" t="s">
        <v>152</v>
      </c>
      <c r="E348" s="234" t="s">
        <v>1</v>
      </c>
      <c r="F348" s="235" t="s">
        <v>619</v>
      </c>
      <c r="G348" s="232"/>
      <c r="H348" s="236">
        <v>1</v>
      </c>
      <c r="I348" s="237"/>
      <c r="J348" s="232"/>
      <c r="K348" s="232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152</v>
      </c>
      <c r="AU348" s="242" t="s">
        <v>157</v>
      </c>
      <c r="AV348" s="13" t="s">
        <v>88</v>
      </c>
      <c r="AW348" s="13" t="s">
        <v>33</v>
      </c>
      <c r="AX348" s="13" t="s">
        <v>86</v>
      </c>
      <c r="AY348" s="242" t="s">
        <v>143</v>
      </c>
    </row>
    <row r="349" s="2" customFormat="1" ht="24.15" customHeight="1">
      <c r="A349" s="38"/>
      <c r="B349" s="39"/>
      <c r="C349" s="218" t="s">
        <v>624</v>
      </c>
      <c r="D349" s="218" t="s">
        <v>145</v>
      </c>
      <c r="E349" s="219" t="s">
        <v>625</v>
      </c>
      <c r="F349" s="220" t="s">
        <v>626</v>
      </c>
      <c r="G349" s="221" t="s">
        <v>316</v>
      </c>
      <c r="H349" s="222">
        <v>1</v>
      </c>
      <c r="I349" s="223"/>
      <c r="J349" s="224">
        <f>ROUND(I349*H349,2)</f>
        <v>0</v>
      </c>
      <c r="K349" s="220" t="s">
        <v>1</v>
      </c>
      <c r="L349" s="44"/>
      <c r="M349" s="225" t="s">
        <v>1</v>
      </c>
      <c r="N349" s="226" t="s">
        <v>43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150</v>
      </c>
      <c r="AT349" s="229" t="s">
        <v>145</v>
      </c>
      <c r="AU349" s="229" t="s">
        <v>157</v>
      </c>
      <c r="AY349" s="17" t="s">
        <v>143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86</v>
      </c>
      <c r="BK349" s="230">
        <f>ROUND(I349*H349,2)</f>
        <v>0</v>
      </c>
      <c r="BL349" s="17" t="s">
        <v>150</v>
      </c>
      <c r="BM349" s="229" t="s">
        <v>627</v>
      </c>
    </row>
    <row r="350" s="13" customFormat="1">
      <c r="A350" s="13"/>
      <c r="B350" s="231"/>
      <c r="C350" s="232"/>
      <c r="D350" s="233" t="s">
        <v>152</v>
      </c>
      <c r="E350" s="234" t="s">
        <v>1</v>
      </c>
      <c r="F350" s="235" t="s">
        <v>619</v>
      </c>
      <c r="G350" s="232"/>
      <c r="H350" s="236">
        <v>1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152</v>
      </c>
      <c r="AU350" s="242" t="s">
        <v>157</v>
      </c>
      <c r="AV350" s="13" t="s">
        <v>88</v>
      </c>
      <c r="AW350" s="13" t="s">
        <v>33</v>
      </c>
      <c r="AX350" s="13" t="s">
        <v>86</v>
      </c>
      <c r="AY350" s="242" t="s">
        <v>143</v>
      </c>
    </row>
    <row r="351" s="2" customFormat="1" ht="24.15" customHeight="1">
      <c r="A351" s="38"/>
      <c r="B351" s="39"/>
      <c r="C351" s="218" t="s">
        <v>628</v>
      </c>
      <c r="D351" s="218" t="s">
        <v>145</v>
      </c>
      <c r="E351" s="219" t="s">
        <v>629</v>
      </c>
      <c r="F351" s="220" t="s">
        <v>630</v>
      </c>
      <c r="G351" s="221" t="s">
        <v>316</v>
      </c>
      <c r="H351" s="222">
        <v>1</v>
      </c>
      <c r="I351" s="223"/>
      <c r="J351" s="224">
        <f>ROUND(I351*H351,2)</f>
        <v>0</v>
      </c>
      <c r="K351" s="220" t="s">
        <v>1</v>
      </c>
      <c r="L351" s="44"/>
      <c r="M351" s="225" t="s">
        <v>1</v>
      </c>
      <c r="N351" s="226" t="s">
        <v>43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150</v>
      </c>
      <c r="AT351" s="229" t="s">
        <v>145</v>
      </c>
      <c r="AU351" s="229" t="s">
        <v>157</v>
      </c>
      <c r="AY351" s="17" t="s">
        <v>143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86</v>
      </c>
      <c r="BK351" s="230">
        <f>ROUND(I351*H351,2)</f>
        <v>0</v>
      </c>
      <c r="BL351" s="17" t="s">
        <v>150</v>
      </c>
      <c r="BM351" s="229" t="s">
        <v>631</v>
      </c>
    </row>
    <row r="352" s="13" customFormat="1">
      <c r="A352" s="13"/>
      <c r="B352" s="231"/>
      <c r="C352" s="232"/>
      <c r="D352" s="233" t="s">
        <v>152</v>
      </c>
      <c r="E352" s="234" t="s">
        <v>1</v>
      </c>
      <c r="F352" s="235" t="s">
        <v>619</v>
      </c>
      <c r="G352" s="232"/>
      <c r="H352" s="236">
        <v>1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152</v>
      </c>
      <c r="AU352" s="242" t="s">
        <v>157</v>
      </c>
      <c r="AV352" s="13" t="s">
        <v>88</v>
      </c>
      <c r="AW352" s="13" t="s">
        <v>33</v>
      </c>
      <c r="AX352" s="13" t="s">
        <v>86</v>
      </c>
      <c r="AY352" s="242" t="s">
        <v>143</v>
      </c>
    </row>
    <row r="353" s="2" customFormat="1" ht="24.15" customHeight="1">
      <c r="A353" s="38"/>
      <c r="B353" s="39"/>
      <c r="C353" s="218" t="s">
        <v>632</v>
      </c>
      <c r="D353" s="218" t="s">
        <v>145</v>
      </c>
      <c r="E353" s="219" t="s">
        <v>633</v>
      </c>
      <c r="F353" s="220" t="s">
        <v>634</v>
      </c>
      <c r="G353" s="221" t="s">
        <v>316</v>
      </c>
      <c r="H353" s="222">
        <v>1</v>
      </c>
      <c r="I353" s="223"/>
      <c r="J353" s="224">
        <f>ROUND(I353*H353,2)</f>
        <v>0</v>
      </c>
      <c r="K353" s="220" t="s">
        <v>1</v>
      </c>
      <c r="L353" s="44"/>
      <c r="M353" s="225" t="s">
        <v>1</v>
      </c>
      <c r="N353" s="226" t="s">
        <v>43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150</v>
      </c>
      <c r="AT353" s="229" t="s">
        <v>145</v>
      </c>
      <c r="AU353" s="229" t="s">
        <v>157</v>
      </c>
      <c r="AY353" s="17" t="s">
        <v>143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86</v>
      </c>
      <c r="BK353" s="230">
        <f>ROUND(I353*H353,2)</f>
        <v>0</v>
      </c>
      <c r="BL353" s="17" t="s">
        <v>150</v>
      </c>
      <c r="BM353" s="229" t="s">
        <v>635</v>
      </c>
    </row>
    <row r="354" s="13" customFormat="1">
      <c r="A354" s="13"/>
      <c r="B354" s="231"/>
      <c r="C354" s="232"/>
      <c r="D354" s="233" t="s">
        <v>152</v>
      </c>
      <c r="E354" s="234" t="s">
        <v>1</v>
      </c>
      <c r="F354" s="235" t="s">
        <v>619</v>
      </c>
      <c r="G354" s="232"/>
      <c r="H354" s="236">
        <v>1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152</v>
      </c>
      <c r="AU354" s="242" t="s">
        <v>157</v>
      </c>
      <c r="AV354" s="13" t="s">
        <v>88</v>
      </c>
      <c r="AW354" s="13" t="s">
        <v>33</v>
      </c>
      <c r="AX354" s="13" t="s">
        <v>86</v>
      </c>
      <c r="AY354" s="242" t="s">
        <v>143</v>
      </c>
    </row>
    <row r="355" s="12" customFormat="1" ht="22.8" customHeight="1">
      <c r="A355" s="12"/>
      <c r="B355" s="202"/>
      <c r="C355" s="203"/>
      <c r="D355" s="204" t="s">
        <v>77</v>
      </c>
      <c r="E355" s="216" t="s">
        <v>165</v>
      </c>
      <c r="F355" s="216" t="s">
        <v>166</v>
      </c>
      <c r="G355" s="203"/>
      <c r="H355" s="203"/>
      <c r="I355" s="206"/>
      <c r="J355" s="217">
        <f>BK355</f>
        <v>0</v>
      </c>
      <c r="K355" s="203"/>
      <c r="L355" s="208"/>
      <c r="M355" s="209"/>
      <c r="N355" s="210"/>
      <c r="O355" s="210"/>
      <c r="P355" s="211">
        <f>P356+SUM(P357:P369)</f>
        <v>0</v>
      </c>
      <c r="Q355" s="210"/>
      <c r="R355" s="211">
        <f>R356+SUM(R357:R369)</f>
        <v>0.060846620000000004</v>
      </c>
      <c r="S355" s="210"/>
      <c r="T355" s="212">
        <f>T356+SUM(T357:T369)</f>
        <v>12.5365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3" t="s">
        <v>86</v>
      </c>
      <c r="AT355" s="214" t="s">
        <v>77</v>
      </c>
      <c r="AU355" s="214" t="s">
        <v>86</v>
      </c>
      <c r="AY355" s="213" t="s">
        <v>143</v>
      </c>
      <c r="BK355" s="215">
        <f>BK356+SUM(BK357:BK369)</f>
        <v>0</v>
      </c>
    </row>
    <row r="356" s="2" customFormat="1" ht="24.15" customHeight="1">
      <c r="A356" s="38"/>
      <c r="B356" s="39"/>
      <c r="C356" s="218" t="s">
        <v>636</v>
      </c>
      <c r="D356" s="218" t="s">
        <v>145</v>
      </c>
      <c r="E356" s="219" t="s">
        <v>637</v>
      </c>
      <c r="F356" s="220" t="s">
        <v>638</v>
      </c>
      <c r="G356" s="221" t="s">
        <v>148</v>
      </c>
      <c r="H356" s="222">
        <v>284.66000000000003</v>
      </c>
      <c r="I356" s="223"/>
      <c r="J356" s="224">
        <f>ROUND(I356*H356,2)</f>
        <v>0</v>
      </c>
      <c r="K356" s="220" t="s">
        <v>149</v>
      </c>
      <c r="L356" s="44"/>
      <c r="M356" s="225" t="s">
        <v>1</v>
      </c>
      <c r="N356" s="226" t="s">
        <v>43</v>
      </c>
      <c r="O356" s="91"/>
      <c r="P356" s="227">
        <f>O356*H356</f>
        <v>0</v>
      </c>
      <c r="Q356" s="227">
        <v>4.0000000000000003E-05</v>
      </c>
      <c r="R356" s="227">
        <f>Q356*H356</f>
        <v>0.011386400000000001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150</v>
      </c>
      <c r="AT356" s="229" t="s">
        <v>145</v>
      </c>
      <c r="AU356" s="229" t="s">
        <v>88</v>
      </c>
      <c r="AY356" s="17" t="s">
        <v>143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86</v>
      </c>
      <c r="BK356" s="230">
        <f>ROUND(I356*H356,2)</f>
        <v>0</v>
      </c>
      <c r="BL356" s="17" t="s">
        <v>150</v>
      </c>
      <c r="BM356" s="229" t="s">
        <v>639</v>
      </c>
    </row>
    <row r="357" s="2" customFormat="1" ht="24.15" customHeight="1">
      <c r="A357" s="38"/>
      <c r="B357" s="39"/>
      <c r="C357" s="218" t="s">
        <v>640</v>
      </c>
      <c r="D357" s="218" t="s">
        <v>145</v>
      </c>
      <c r="E357" s="219" t="s">
        <v>641</v>
      </c>
      <c r="F357" s="220" t="s">
        <v>642</v>
      </c>
      <c r="G357" s="221" t="s">
        <v>148</v>
      </c>
      <c r="H357" s="222">
        <v>4.0279999999999996</v>
      </c>
      <c r="I357" s="223"/>
      <c r="J357" s="224">
        <f>ROUND(I357*H357,2)</f>
        <v>0</v>
      </c>
      <c r="K357" s="220" t="s">
        <v>149</v>
      </c>
      <c r="L357" s="44"/>
      <c r="M357" s="225" t="s">
        <v>1</v>
      </c>
      <c r="N357" s="226" t="s">
        <v>43</v>
      </c>
      <c r="O357" s="91"/>
      <c r="P357" s="227">
        <f>O357*H357</f>
        <v>0</v>
      </c>
      <c r="Q357" s="227">
        <v>0.00013999999999999999</v>
      </c>
      <c r="R357" s="227">
        <f>Q357*H357</f>
        <v>0.00056391999999999987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150</v>
      </c>
      <c r="AT357" s="229" t="s">
        <v>145</v>
      </c>
      <c r="AU357" s="229" t="s">
        <v>88</v>
      </c>
      <c r="AY357" s="17" t="s">
        <v>143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86</v>
      </c>
      <c r="BK357" s="230">
        <f>ROUND(I357*H357,2)</f>
        <v>0</v>
      </c>
      <c r="BL357" s="17" t="s">
        <v>150</v>
      </c>
      <c r="BM357" s="229" t="s">
        <v>643</v>
      </c>
    </row>
    <row r="358" s="13" customFormat="1">
      <c r="A358" s="13"/>
      <c r="B358" s="231"/>
      <c r="C358" s="232"/>
      <c r="D358" s="233" t="s">
        <v>152</v>
      </c>
      <c r="E358" s="234" t="s">
        <v>1</v>
      </c>
      <c r="F358" s="235" t="s">
        <v>644</v>
      </c>
      <c r="G358" s="232"/>
      <c r="H358" s="236">
        <v>4.0279999999999996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152</v>
      </c>
      <c r="AU358" s="242" t="s">
        <v>88</v>
      </c>
      <c r="AV358" s="13" t="s">
        <v>88</v>
      </c>
      <c r="AW358" s="13" t="s">
        <v>33</v>
      </c>
      <c r="AX358" s="13" t="s">
        <v>86</v>
      </c>
      <c r="AY358" s="242" t="s">
        <v>143</v>
      </c>
    </row>
    <row r="359" s="2" customFormat="1" ht="16.5" customHeight="1">
      <c r="A359" s="38"/>
      <c r="B359" s="39"/>
      <c r="C359" s="218" t="s">
        <v>645</v>
      </c>
      <c r="D359" s="218" t="s">
        <v>145</v>
      </c>
      <c r="E359" s="219" t="s">
        <v>646</v>
      </c>
      <c r="F359" s="220" t="s">
        <v>647</v>
      </c>
      <c r="G359" s="221" t="s">
        <v>316</v>
      </c>
      <c r="H359" s="222">
        <v>16</v>
      </c>
      <c r="I359" s="223"/>
      <c r="J359" s="224">
        <f>ROUND(I359*H359,2)</f>
        <v>0</v>
      </c>
      <c r="K359" s="220" t="s">
        <v>149</v>
      </c>
      <c r="L359" s="44"/>
      <c r="M359" s="225" t="s">
        <v>1</v>
      </c>
      <c r="N359" s="226" t="s">
        <v>43</v>
      </c>
      <c r="O359" s="91"/>
      <c r="P359" s="227">
        <f>O359*H359</f>
        <v>0</v>
      </c>
      <c r="Q359" s="227">
        <v>0.00018000000000000001</v>
      </c>
      <c r="R359" s="227">
        <f>Q359*H359</f>
        <v>0.0028800000000000002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287</v>
      </c>
      <c r="AT359" s="229" t="s">
        <v>145</v>
      </c>
      <c r="AU359" s="229" t="s">
        <v>88</v>
      </c>
      <c r="AY359" s="17" t="s">
        <v>143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86</v>
      </c>
      <c r="BK359" s="230">
        <f>ROUND(I359*H359,2)</f>
        <v>0</v>
      </c>
      <c r="BL359" s="17" t="s">
        <v>287</v>
      </c>
      <c r="BM359" s="229" t="s">
        <v>648</v>
      </c>
    </row>
    <row r="360" s="2" customFormat="1" ht="16.5" customHeight="1">
      <c r="A360" s="38"/>
      <c r="B360" s="39"/>
      <c r="C360" s="248" t="s">
        <v>649</v>
      </c>
      <c r="D360" s="248" t="s">
        <v>239</v>
      </c>
      <c r="E360" s="249" t="s">
        <v>650</v>
      </c>
      <c r="F360" s="250" t="s">
        <v>651</v>
      </c>
      <c r="G360" s="251" t="s">
        <v>316</v>
      </c>
      <c r="H360" s="252">
        <v>10</v>
      </c>
      <c r="I360" s="253"/>
      <c r="J360" s="254">
        <f>ROUND(I360*H360,2)</f>
        <v>0</v>
      </c>
      <c r="K360" s="250" t="s">
        <v>1</v>
      </c>
      <c r="L360" s="255"/>
      <c r="M360" s="256" t="s">
        <v>1</v>
      </c>
      <c r="N360" s="257" t="s">
        <v>43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374</v>
      </c>
      <c r="AT360" s="229" t="s">
        <v>239</v>
      </c>
      <c r="AU360" s="229" t="s">
        <v>88</v>
      </c>
      <c r="AY360" s="17" t="s">
        <v>143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86</v>
      </c>
      <c r="BK360" s="230">
        <f>ROUND(I360*H360,2)</f>
        <v>0</v>
      </c>
      <c r="BL360" s="17" t="s">
        <v>287</v>
      </c>
      <c r="BM360" s="229" t="s">
        <v>652</v>
      </c>
    </row>
    <row r="361" s="13" customFormat="1">
      <c r="A361" s="13"/>
      <c r="B361" s="231"/>
      <c r="C361" s="232"/>
      <c r="D361" s="233" t="s">
        <v>152</v>
      </c>
      <c r="E361" s="234" t="s">
        <v>1</v>
      </c>
      <c r="F361" s="235" t="s">
        <v>653</v>
      </c>
      <c r="G361" s="232"/>
      <c r="H361" s="236">
        <v>10</v>
      </c>
      <c r="I361" s="237"/>
      <c r="J361" s="232"/>
      <c r="K361" s="232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152</v>
      </c>
      <c r="AU361" s="242" t="s">
        <v>88</v>
      </c>
      <c r="AV361" s="13" t="s">
        <v>88</v>
      </c>
      <c r="AW361" s="13" t="s">
        <v>33</v>
      </c>
      <c r="AX361" s="13" t="s">
        <v>86</v>
      </c>
      <c r="AY361" s="242" t="s">
        <v>143</v>
      </c>
    </row>
    <row r="362" s="2" customFormat="1" ht="16.5" customHeight="1">
      <c r="A362" s="38"/>
      <c r="B362" s="39"/>
      <c r="C362" s="248" t="s">
        <v>654</v>
      </c>
      <c r="D362" s="248" t="s">
        <v>239</v>
      </c>
      <c r="E362" s="249" t="s">
        <v>655</v>
      </c>
      <c r="F362" s="250" t="s">
        <v>656</v>
      </c>
      <c r="G362" s="251" t="s">
        <v>316</v>
      </c>
      <c r="H362" s="252">
        <v>6</v>
      </c>
      <c r="I362" s="253"/>
      <c r="J362" s="254">
        <f>ROUND(I362*H362,2)</f>
        <v>0</v>
      </c>
      <c r="K362" s="250" t="s">
        <v>1</v>
      </c>
      <c r="L362" s="255"/>
      <c r="M362" s="256" t="s">
        <v>1</v>
      </c>
      <c r="N362" s="257" t="s">
        <v>43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374</v>
      </c>
      <c r="AT362" s="229" t="s">
        <v>239</v>
      </c>
      <c r="AU362" s="229" t="s">
        <v>88</v>
      </c>
      <c r="AY362" s="17" t="s">
        <v>143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86</v>
      </c>
      <c r="BK362" s="230">
        <f>ROUND(I362*H362,2)</f>
        <v>0</v>
      </c>
      <c r="BL362" s="17" t="s">
        <v>287</v>
      </c>
      <c r="BM362" s="229" t="s">
        <v>657</v>
      </c>
    </row>
    <row r="363" s="2" customFormat="1" ht="24.15" customHeight="1">
      <c r="A363" s="38"/>
      <c r="B363" s="39"/>
      <c r="C363" s="218" t="s">
        <v>658</v>
      </c>
      <c r="D363" s="218" t="s">
        <v>145</v>
      </c>
      <c r="E363" s="219" t="s">
        <v>659</v>
      </c>
      <c r="F363" s="220" t="s">
        <v>660</v>
      </c>
      <c r="G363" s="221" t="s">
        <v>216</v>
      </c>
      <c r="H363" s="222">
        <v>4.8970000000000002</v>
      </c>
      <c r="I363" s="223"/>
      <c r="J363" s="224">
        <f>ROUND(I363*H363,2)</f>
        <v>0</v>
      </c>
      <c r="K363" s="220" t="s">
        <v>149</v>
      </c>
      <c r="L363" s="44"/>
      <c r="M363" s="225" t="s">
        <v>1</v>
      </c>
      <c r="N363" s="226" t="s">
        <v>43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2.5</v>
      </c>
      <c r="T363" s="228">
        <f>S363*H363</f>
        <v>12.2425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150</v>
      </c>
      <c r="AT363" s="229" t="s">
        <v>145</v>
      </c>
      <c r="AU363" s="229" t="s">
        <v>88</v>
      </c>
      <c r="AY363" s="17" t="s">
        <v>143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86</v>
      </c>
      <c r="BK363" s="230">
        <f>ROUND(I363*H363,2)</f>
        <v>0</v>
      </c>
      <c r="BL363" s="17" t="s">
        <v>150</v>
      </c>
      <c r="BM363" s="229" t="s">
        <v>661</v>
      </c>
    </row>
    <row r="364" s="13" customFormat="1">
      <c r="A364" s="13"/>
      <c r="B364" s="231"/>
      <c r="C364" s="232"/>
      <c r="D364" s="233" t="s">
        <v>152</v>
      </c>
      <c r="E364" s="234" t="s">
        <v>1</v>
      </c>
      <c r="F364" s="235" t="s">
        <v>662</v>
      </c>
      <c r="G364" s="232"/>
      <c r="H364" s="236">
        <v>4.8970000000000002</v>
      </c>
      <c r="I364" s="237"/>
      <c r="J364" s="232"/>
      <c r="K364" s="232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152</v>
      </c>
      <c r="AU364" s="242" t="s">
        <v>88</v>
      </c>
      <c r="AV364" s="13" t="s">
        <v>88</v>
      </c>
      <c r="AW364" s="13" t="s">
        <v>33</v>
      </c>
      <c r="AX364" s="13" t="s">
        <v>86</v>
      </c>
      <c r="AY364" s="242" t="s">
        <v>143</v>
      </c>
    </row>
    <row r="365" s="2" customFormat="1" ht="33" customHeight="1">
      <c r="A365" s="38"/>
      <c r="B365" s="39"/>
      <c r="C365" s="218" t="s">
        <v>663</v>
      </c>
      <c r="D365" s="218" t="s">
        <v>145</v>
      </c>
      <c r="E365" s="219" t="s">
        <v>664</v>
      </c>
      <c r="F365" s="220" t="s">
        <v>665</v>
      </c>
      <c r="G365" s="221" t="s">
        <v>160</v>
      </c>
      <c r="H365" s="222">
        <v>7</v>
      </c>
      <c r="I365" s="223"/>
      <c r="J365" s="224">
        <f>ROUND(I365*H365,2)</f>
        <v>0</v>
      </c>
      <c r="K365" s="220" t="s">
        <v>149</v>
      </c>
      <c r="L365" s="44"/>
      <c r="M365" s="225" t="s">
        <v>1</v>
      </c>
      <c r="N365" s="226" t="s">
        <v>43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0.042000000000000003</v>
      </c>
      <c r="T365" s="228">
        <f>S365*H365</f>
        <v>0.29400000000000004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150</v>
      </c>
      <c r="AT365" s="229" t="s">
        <v>145</v>
      </c>
      <c r="AU365" s="229" t="s">
        <v>88</v>
      </c>
      <c r="AY365" s="17" t="s">
        <v>143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86</v>
      </c>
      <c r="BK365" s="230">
        <f>ROUND(I365*H365,2)</f>
        <v>0</v>
      </c>
      <c r="BL365" s="17" t="s">
        <v>150</v>
      </c>
      <c r="BM365" s="229" t="s">
        <v>666</v>
      </c>
    </row>
    <row r="366" s="13" customFormat="1">
      <c r="A366" s="13"/>
      <c r="B366" s="231"/>
      <c r="C366" s="232"/>
      <c r="D366" s="233" t="s">
        <v>152</v>
      </c>
      <c r="E366" s="234" t="s">
        <v>1</v>
      </c>
      <c r="F366" s="235" t="s">
        <v>667</v>
      </c>
      <c r="G366" s="232"/>
      <c r="H366" s="236">
        <v>7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152</v>
      </c>
      <c r="AU366" s="242" t="s">
        <v>88</v>
      </c>
      <c r="AV366" s="13" t="s">
        <v>88</v>
      </c>
      <c r="AW366" s="13" t="s">
        <v>33</v>
      </c>
      <c r="AX366" s="13" t="s">
        <v>86</v>
      </c>
      <c r="AY366" s="242" t="s">
        <v>143</v>
      </c>
    </row>
    <row r="367" s="2" customFormat="1" ht="24.15" customHeight="1">
      <c r="A367" s="38"/>
      <c r="B367" s="39"/>
      <c r="C367" s="218" t="s">
        <v>668</v>
      </c>
      <c r="D367" s="218" t="s">
        <v>145</v>
      </c>
      <c r="E367" s="219" t="s">
        <v>669</v>
      </c>
      <c r="F367" s="220" t="s">
        <v>670</v>
      </c>
      <c r="G367" s="221" t="s">
        <v>160</v>
      </c>
      <c r="H367" s="222">
        <v>7.8799999999999999</v>
      </c>
      <c r="I367" s="223"/>
      <c r="J367" s="224">
        <f>ROUND(I367*H367,2)</f>
        <v>0</v>
      </c>
      <c r="K367" s="220" t="s">
        <v>149</v>
      </c>
      <c r="L367" s="44"/>
      <c r="M367" s="225" t="s">
        <v>1</v>
      </c>
      <c r="N367" s="226" t="s">
        <v>43</v>
      </c>
      <c r="O367" s="91"/>
      <c r="P367" s="227">
        <f>O367*H367</f>
        <v>0</v>
      </c>
      <c r="Q367" s="227">
        <v>0.00031</v>
      </c>
      <c r="R367" s="227">
        <f>Q367*H367</f>
        <v>0.0024428000000000002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150</v>
      </c>
      <c r="AT367" s="229" t="s">
        <v>145</v>
      </c>
      <c r="AU367" s="229" t="s">
        <v>88</v>
      </c>
      <c r="AY367" s="17" t="s">
        <v>143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86</v>
      </c>
      <c r="BK367" s="230">
        <f>ROUND(I367*H367,2)</f>
        <v>0</v>
      </c>
      <c r="BL367" s="17" t="s">
        <v>150</v>
      </c>
      <c r="BM367" s="229" t="s">
        <v>671</v>
      </c>
    </row>
    <row r="368" s="13" customFormat="1">
      <c r="A368" s="13"/>
      <c r="B368" s="231"/>
      <c r="C368" s="232"/>
      <c r="D368" s="233" t="s">
        <v>152</v>
      </c>
      <c r="E368" s="234" t="s">
        <v>1</v>
      </c>
      <c r="F368" s="235" t="s">
        <v>672</v>
      </c>
      <c r="G368" s="232"/>
      <c r="H368" s="236">
        <v>7.8799999999999999</v>
      </c>
      <c r="I368" s="237"/>
      <c r="J368" s="232"/>
      <c r="K368" s="232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152</v>
      </c>
      <c r="AU368" s="242" t="s">
        <v>88</v>
      </c>
      <c r="AV368" s="13" t="s">
        <v>88</v>
      </c>
      <c r="AW368" s="13" t="s">
        <v>33</v>
      </c>
      <c r="AX368" s="13" t="s">
        <v>86</v>
      </c>
      <c r="AY368" s="242" t="s">
        <v>143</v>
      </c>
    </row>
    <row r="369" s="12" customFormat="1" ht="20.88" customHeight="1">
      <c r="A369" s="12"/>
      <c r="B369" s="202"/>
      <c r="C369" s="203"/>
      <c r="D369" s="204" t="s">
        <v>77</v>
      </c>
      <c r="E369" s="216" t="s">
        <v>673</v>
      </c>
      <c r="F369" s="216" t="s">
        <v>674</v>
      </c>
      <c r="G369" s="203"/>
      <c r="H369" s="203"/>
      <c r="I369" s="206"/>
      <c r="J369" s="217">
        <f>BK369</f>
        <v>0</v>
      </c>
      <c r="K369" s="203"/>
      <c r="L369" s="208"/>
      <c r="M369" s="209"/>
      <c r="N369" s="210"/>
      <c r="O369" s="210"/>
      <c r="P369" s="211">
        <f>SUM(P370:P381)</f>
        <v>0</v>
      </c>
      <c r="Q369" s="210"/>
      <c r="R369" s="211">
        <f>SUM(R370:R381)</f>
        <v>0.043573500000000001</v>
      </c>
      <c r="S369" s="210"/>
      <c r="T369" s="212">
        <f>SUM(T370:T381)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3" t="s">
        <v>86</v>
      </c>
      <c r="AT369" s="214" t="s">
        <v>77</v>
      </c>
      <c r="AU369" s="214" t="s">
        <v>88</v>
      </c>
      <c r="AY369" s="213" t="s">
        <v>143</v>
      </c>
      <c r="BK369" s="215">
        <f>SUM(BK370:BK381)</f>
        <v>0</v>
      </c>
    </row>
    <row r="370" s="2" customFormat="1" ht="33" customHeight="1">
      <c r="A370" s="38"/>
      <c r="B370" s="39"/>
      <c r="C370" s="218" t="s">
        <v>675</v>
      </c>
      <c r="D370" s="218" t="s">
        <v>145</v>
      </c>
      <c r="E370" s="219" t="s">
        <v>676</v>
      </c>
      <c r="F370" s="220" t="s">
        <v>677</v>
      </c>
      <c r="G370" s="221" t="s">
        <v>148</v>
      </c>
      <c r="H370" s="222">
        <v>494.63</v>
      </c>
      <c r="I370" s="223"/>
      <c r="J370" s="224">
        <f>ROUND(I370*H370,2)</f>
        <v>0</v>
      </c>
      <c r="K370" s="220" t="s">
        <v>149</v>
      </c>
      <c r="L370" s="44"/>
      <c r="M370" s="225" t="s">
        <v>1</v>
      </c>
      <c r="N370" s="226" t="s">
        <v>43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150</v>
      </c>
      <c r="AT370" s="229" t="s">
        <v>145</v>
      </c>
      <c r="AU370" s="229" t="s">
        <v>157</v>
      </c>
      <c r="AY370" s="17" t="s">
        <v>143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86</v>
      </c>
      <c r="BK370" s="230">
        <f>ROUND(I370*H370,2)</f>
        <v>0</v>
      </c>
      <c r="BL370" s="17" t="s">
        <v>150</v>
      </c>
      <c r="BM370" s="229" t="s">
        <v>678</v>
      </c>
    </row>
    <row r="371" s="13" customFormat="1">
      <c r="A371" s="13"/>
      <c r="B371" s="231"/>
      <c r="C371" s="232"/>
      <c r="D371" s="233" t="s">
        <v>152</v>
      </c>
      <c r="E371" s="234" t="s">
        <v>1</v>
      </c>
      <c r="F371" s="235" t="s">
        <v>679</v>
      </c>
      <c r="G371" s="232"/>
      <c r="H371" s="236">
        <v>494.63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152</v>
      </c>
      <c r="AU371" s="242" t="s">
        <v>157</v>
      </c>
      <c r="AV371" s="13" t="s">
        <v>88</v>
      </c>
      <c r="AW371" s="13" t="s">
        <v>33</v>
      </c>
      <c r="AX371" s="13" t="s">
        <v>86</v>
      </c>
      <c r="AY371" s="242" t="s">
        <v>143</v>
      </c>
    </row>
    <row r="372" s="2" customFormat="1" ht="33" customHeight="1">
      <c r="A372" s="38"/>
      <c r="B372" s="39"/>
      <c r="C372" s="218" t="s">
        <v>680</v>
      </c>
      <c r="D372" s="218" t="s">
        <v>145</v>
      </c>
      <c r="E372" s="219" t="s">
        <v>681</v>
      </c>
      <c r="F372" s="220" t="s">
        <v>682</v>
      </c>
      <c r="G372" s="221" t="s">
        <v>148</v>
      </c>
      <c r="H372" s="222">
        <v>41816.699999999997</v>
      </c>
      <c r="I372" s="223"/>
      <c r="J372" s="224">
        <f>ROUND(I372*H372,2)</f>
        <v>0</v>
      </c>
      <c r="K372" s="220" t="s">
        <v>149</v>
      </c>
      <c r="L372" s="44"/>
      <c r="M372" s="225" t="s">
        <v>1</v>
      </c>
      <c r="N372" s="226" t="s">
        <v>43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150</v>
      </c>
      <c r="AT372" s="229" t="s">
        <v>145</v>
      </c>
      <c r="AU372" s="229" t="s">
        <v>157</v>
      </c>
      <c r="AY372" s="17" t="s">
        <v>143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86</v>
      </c>
      <c r="BK372" s="230">
        <f>ROUND(I372*H372,2)</f>
        <v>0</v>
      </c>
      <c r="BL372" s="17" t="s">
        <v>150</v>
      </c>
      <c r="BM372" s="229" t="s">
        <v>683</v>
      </c>
    </row>
    <row r="373" s="13" customFormat="1">
      <c r="A373" s="13"/>
      <c r="B373" s="231"/>
      <c r="C373" s="232"/>
      <c r="D373" s="233" t="s">
        <v>152</v>
      </c>
      <c r="E373" s="234" t="s">
        <v>1</v>
      </c>
      <c r="F373" s="235" t="s">
        <v>684</v>
      </c>
      <c r="G373" s="232"/>
      <c r="H373" s="236">
        <v>41816.699999999997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152</v>
      </c>
      <c r="AU373" s="242" t="s">
        <v>157</v>
      </c>
      <c r="AV373" s="13" t="s">
        <v>88</v>
      </c>
      <c r="AW373" s="13" t="s">
        <v>33</v>
      </c>
      <c r="AX373" s="13" t="s">
        <v>86</v>
      </c>
      <c r="AY373" s="242" t="s">
        <v>143</v>
      </c>
    </row>
    <row r="374" s="2" customFormat="1" ht="33" customHeight="1">
      <c r="A374" s="38"/>
      <c r="B374" s="39"/>
      <c r="C374" s="218" t="s">
        <v>673</v>
      </c>
      <c r="D374" s="218" t="s">
        <v>145</v>
      </c>
      <c r="E374" s="219" t="s">
        <v>685</v>
      </c>
      <c r="F374" s="220" t="s">
        <v>686</v>
      </c>
      <c r="G374" s="221" t="s">
        <v>148</v>
      </c>
      <c r="H374" s="222">
        <v>494.63</v>
      </c>
      <c r="I374" s="223"/>
      <c r="J374" s="224">
        <f>ROUND(I374*H374,2)</f>
        <v>0</v>
      </c>
      <c r="K374" s="220" t="s">
        <v>149</v>
      </c>
      <c r="L374" s="44"/>
      <c r="M374" s="225" t="s">
        <v>1</v>
      </c>
      <c r="N374" s="226" t="s">
        <v>43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150</v>
      </c>
      <c r="AT374" s="229" t="s">
        <v>145</v>
      </c>
      <c r="AU374" s="229" t="s">
        <v>157</v>
      </c>
      <c r="AY374" s="17" t="s">
        <v>143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86</v>
      </c>
      <c r="BK374" s="230">
        <f>ROUND(I374*H374,2)</f>
        <v>0</v>
      </c>
      <c r="BL374" s="17" t="s">
        <v>150</v>
      </c>
      <c r="BM374" s="229" t="s">
        <v>687</v>
      </c>
    </row>
    <row r="375" s="2" customFormat="1" ht="16.5" customHeight="1">
      <c r="A375" s="38"/>
      <c r="B375" s="39"/>
      <c r="C375" s="218" t="s">
        <v>688</v>
      </c>
      <c r="D375" s="218" t="s">
        <v>145</v>
      </c>
      <c r="E375" s="219" t="s">
        <v>689</v>
      </c>
      <c r="F375" s="220" t="s">
        <v>690</v>
      </c>
      <c r="G375" s="221" t="s">
        <v>148</v>
      </c>
      <c r="H375" s="222">
        <v>494.63</v>
      </c>
      <c r="I375" s="223"/>
      <c r="J375" s="224">
        <f>ROUND(I375*H375,2)</f>
        <v>0</v>
      </c>
      <c r="K375" s="220" t="s">
        <v>149</v>
      </c>
      <c r="L375" s="44"/>
      <c r="M375" s="225" t="s">
        <v>1</v>
      </c>
      <c r="N375" s="226" t="s">
        <v>43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150</v>
      </c>
      <c r="AT375" s="229" t="s">
        <v>145</v>
      </c>
      <c r="AU375" s="229" t="s">
        <v>157</v>
      </c>
      <c r="AY375" s="17" t="s">
        <v>143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86</v>
      </c>
      <c r="BK375" s="230">
        <f>ROUND(I375*H375,2)</f>
        <v>0</v>
      </c>
      <c r="BL375" s="17" t="s">
        <v>150</v>
      </c>
      <c r="BM375" s="229" t="s">
        <v>691</v>
      </c>
    </row>
    <row r="376" s="2" customFormat="1" ht="21.75" customHeight="1">
      <c r="A376" s="38"/>
      <c r="B376" s="39"/>
      <c r="C376" s="218" t="s">
        <v>692</v>
      </c>
      <c r="D376" s="218" t="s">
        <v>145</v>
      </c>
      <c r="E376" s="219" t="s">
        <v>693</v>
      </c>
      <c r="F376" s="220" t="s">
        <v>694</v>
      </c>
      <c r="G376" s="221" t="s">
        <v>148</v>
      </c>
      <c r="H376" s="222">
        <v>41816.699999999997</v>
      </c>
      <c r="I376" s="223"/>
      <c r="J376" s="224">
        <f>ROUND(I376*H376,2)</f>
        <v>0</v>
      </c>
      <c r="K376" s="220" t="s">
        <v>149</v>
      </c>
      <c r="L376" s="44"/>
      <c r="M376" s="225" t="s">
        <v>1</v>
      </c>
      <c r="N376" s="226" t="s">
        <v>43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150</v>
      </c>
      <c r="AT376" s="229" t="s">
        <v>145</v>
      </c>
      <c r="AU376" s="229" t="s">
        <v>157</v>
      </c>
      <c r="AY376" s="17" t="s">
        <v>143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86</v>
      </c>
      <c r="BK376" s="230">
        <f>ROUND(I376*H376,2)</f>
        <v>0</v>
      </c>
      <c r="BL376" s="17" t="s">
        <v>150</v>
      </c>
      <c r="BM376" s="229" t="s">
        <v>695</v>
      </c>
    </row>
    <row r="377" s="13" customFormat="1">
      <c r="A377" s="13"/>
      <c r="B377" s="231"/>
      <c r="C377" s="232"/>
      <c r="D377" s="233" t="s">
        <v>152</v>
      </c>
      <c r="E377" s="234" t="s">
        <v>1</v>
      </c>
      <c r="F377" s="235" t="s">
        <v>684</v>
      </c>
      <c r="G377" s="232"/>
      <c r="H377" s="236">
        <v>41816.699999999997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152</v>
      </c>
      <c r="AU377" s="242" t="s">
        <v>157</v>
      </c>
      <c r="AV377" s="13" t="s">
        <v>88</v>
      </c>
      <c r="AW377" s="13" t="s">
        <v>33</v>
      </c>
      <c r="AX377" s="13" t="s">
        <v>86</v>
      </c>
      <c r="AY377" s="242" t="s">
        <v>143</v>
      </c>
    </row>
    <row r="378" s="2" customFormat="1" ht="21.75" customHeight="1">
      <c r="A378" s="38"/>
      <c r="B378" s="39"/>
      <c r="C378" s="218" t="s">
        <v>696</v>
      </c>
      <c r="D378" s="218" t="s">
        <v>145</v>
      </c>
      <c r="E378" s="219" t="s">
        <v>697</v>
      </c>
      <c r="F378" s="220" t="s">
        <v>698</v>
      </c>
      <c r="G378" s="221" t="s">
        <v>148</v>
      </c>
      <c r="H378" s="222">
        <v>494.63</v>
      </c>
      <c r="I378" s="223"/>
      <c r="J378" s="224">
        <f>ROUND(I378*H378,2)</f>
        <v>0</v>
      </c>
      <c r="K378" s="220" t="s">
        <v>149</v>
      </c>
      <c r="L378" s="44"/>
      <c r="M378" s="225" t="s">
        <v>1</v>
      </c>
      <c r="N378" s="226" t="s">
        <v>43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</v>
      </c>
      <c r="T378" s="228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150</v>
      </c>
      <c r="AT378" s="229" t="s">
        <v>145</v>
      </c>
      <c r="AU378" s="229" t="s">
        <v>157</v>
      </c>
      <c r="AY378" s="17" t="s">
        <v>143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86</v>
      </c>
      <c r="BK378" s="230">
        <f>ROUND(I378*H378,2)</f>
        <v>0</v>
      </c>
      <c r="BL378" s="17" t="s">
        <v>150</v>
      </c>
      <c r="BM378" s="229" t="s">
        <v>699</v>
      </c>
    </row>
    <row r="379" s="2" customFormat="1" ht="33" customHeight="1">
      <c r="A379" s="38"/>
      <c r="B379" s="39"/>
      <c r="C379" s="218" t="s">
        <v>700</v>
      </c>
      <c r="D379" s="218" t="s">
        <v>145</v>
      </c>
      <c r="E379" s="219" t="s">
        <v>701</v>
      </c>
      <c r="F379" s="220" t="s">
        <v>702</v>
      </c>
      <c r="G379" s="221" t="s">
        <v>148</v>
      </c>
      <c r="H379" s="222">
        <v>128.88</v>
      </c>
      <c r="I379" s="223"/>
      <c r="J379" s="224">
        <f>ROUND(I379*H379,2)</f>
        <v>0</v>
      </c>
      <c r="K379" s="220" t="s">
        <v>149</v>
      </c>
      <c r="L379" s="44"/>
      <c r="M379" s="225" t="s">
        <v>1</v>
      </c>
      <c r="N379" s="226" t="s">
        <v>43</v>
      </c>
      <c r="O379" s="91"/>
      <c r="P379" s="227">
        <f>O379*H379</f>
        <v>0</v>
      </c>
      <c r="Q379" s="227">
        <v>0.00012999999999999999</v>
      </c>
      <c r="R379" s="227">
        <f>Q379*H379</f>
        <v>0.016754399999999999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150</v>
      </c>
      <c r="AT379" s="229" t="s">
        <v>145</v>
      </c>
      <c r="AU379" s="229" t="s">
        <v>157</v>
      </c>
      <c r="AY379" s="17" t="s">
        <v>143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86</v>
      </c>
      <c r="BK379" s="230">
        <f>ROUND(I379*H379,2)</f>
        <v>0</v>
      </c>
      <c r="BL379" s="17" t="s">
        <v>150</v>
      </c>
      <c r="BM379" s="229" t="s">
        <v>703</v>
      </c>
    </row>
    <row r="380" s="13" customFormat="1">
      <c r="A380" s="13"/>
      <c r="B380" s="231"/>
      <c r="C380" s="232"/>
      <c r="D380" s="233" t="s">
        <v>152</v>
      </c>
      <c r="E380" s="234" t="s">
        <v>1</v>
      </c>
      <c r="F380" s="235" t="s">
        <v>704</v>
      </c>
      <c r="G380" s="232"/>
      <c r="H380" s="236">
        <v>128.88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152</v>
      </c>
      <c r="AU380" s="242" t="s">
        <v>157</v>
      </c>
      <c r="AV380" s="13" t="s">
        <v>88</v>
      </c>
      <c r="AW380" s="13" t="s">
        <v>33</v>
      </c>
      <c r="AX380" s="13" t="s">
        <v>86</v>
      </c>
      <c r="AY380" s="242" t="s">
        <v>143</v>
      </c>
    </row>
    <row r="381" s="2" customFormat="1" ht="33" customHeight="1">
      <c r="A381" s="38"/>
      <c r="B381" s="39"/>
      <c r="C381" s="218" t="s">
        <v>705</v>
      </c>
      <c r="D381" s="218" t="s">
        <v>145</v>
      </c>
      <c r="E381" s="219" t="s">
        <v>706</v>
      </c>
      <c r="F381" s="220" t="s">
        <v>707</v>
      </c>
      <c r="G381" s="221" t="s">
        <v>148</v>
      </c>
      <c r="H381" s="222">
        <v>127.70999999999999</v>
      </c>
      <c r="I381" s="223"/>
      <c r="J381" s="224">
        <f>ROUND(I381*H381,2)</f>
        <v>0</v>
      </c>
      <c r="K381" s="220" t="s">
        <v>149</v>
      </c>
      <c r="L381" s="44"/>
      <c r="M381" s="225" t="s">
        <v>1</v>
      </c>
      <c r="N381" s="226" t="s">
        <v>43</v>
      </c>
      <c r="O381" s="91"/>
      <c r="P381" s="227">
        <f>O381*H381</f>
        <v>0</v>
      </c>
      <c r="Q381" s="227">
        <v>0.00021000000000000001</v>
      </c>
      <c r="R381" s="227">
        <f>Q381*H381</f>
        <v>0.026819099999999998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150</v>
      </c>
      <c r="AT381" s="229" t="s">
        <v>145</v>
      </c>
      <c r="AU381" s="229" t="s">
        <v>157</v>
      </c>
      <c r="AY381" s="17" t="s">
        <v>143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86</v>
      </c>
      <c r="BK381" s="230">
        <f>ROUND(I381*H381,2)</f>
        <v>0</v>
      </c>
      <c r="BL381" s="17" t="s">
        <v>150</v>
      </c>
      <c r="BM381" s="229" t="s">
        <v>708</v>
      </c>
    </row>
    <row r="382" s="12" customFormat="1" ht="22.8" customHeight="1">
      <c r="A382" s="12"/>
      <c r="B382" s="202"/>
      <c r="C382" s="203"/>
      <c r="D382" s="204" t="s">
        <v>77</v>
      </c>
      <c r="E382" s="216" t="s">
        <v>171</v>
      </c>
      <c r="F382" s="216" t="s">
        <v>172</v>
      </c>
      <c r="G382" s="203"/>
      <c r="H382" s="203"/>
      <c r="I382" s="206"/>
      <c r="J382" s="217">
        <f>BK382</f>
        <v>0</v>
      </c>
      <c r="K382" s="203"/>
      <c r="L382" s="208"/>
      <c r="M382" s="209"/>
      <c r="N382" s="210"/>
      <c r="O382" s="210"/>
      <c r="P382" s="211">
        <f>SUM(P383:P387)</f>
        <v>0</v>
      </c>
      <c r="Q382" s="210"/>
      <c r="R382" s="211">
        <f>SUM(R383:R387)</f>
        <v>0</v>
      </c>
      <c r="S382" s="210"/>
      <c r="T382" s="212">
        <f>SUM(T383:T387)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3" t="s">
        <v>86</v>
      </c>
      <c r="AT382" s="214" t="s">
        <v>77</v>
      </c>
      <c r="AU382" s="214" t="s">
        <v>86</v>
      </c>
      <c r="AY382" s="213" t="s">
        <v>143</v>
      </c>
      <c r="BK382" s="215">
        <f>SUM(BK383:BK387)</f>
        <v>0</v>
      </c>
    </row>
    <row r="383" s="2" customFormat="1" ht="24.15" customHeight="1">
      <c r="A383" s="38"/>
      <c r="B383" s="39"/>
      <c r="C383" s="218" t="s">
        <v>709</v>
      </c>
      <c r="D383" s="218" t="s">
        <v>145</v>
      </c>
      <c r="E383" s="219" t="s">
        <v>174</v>
      </c>
      <c r="F383" s="220" t="s">
        <v>175</v>
      </c>
      <c r="G383" s="221" t="s">
        <v>176</v>
      </c>
      <c r="H383" s="222">
        <v>12.537000000000001</v>
      </c>
      <c r="I383" s="223"/>
      <c r="J383" s="224">
        <f>ROUND(I383*H383,2)</f>
        <v>0</v>
      </c>
      <c r="K383" s="220" t="s">
        <v>149</v>
      </c>
      <c r="L383" s="44"/>
      <c r="M383" s="225" t="s">
        <v>1</v>
      </c>
      <c r="N383" s="226" t="s">
        <v>43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150</v>
      </c>
      <c r="AT383" s="229" t="s">
        <v>145</v>
      </c>
      <c r="AU383" s="229" t="s">
        <v>88</v>
      </c>
      <c r="AY383" s="17" t="s">
        <v>143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86</v>
      </c>
      <c r="BK383" s="230">
        <f>ROUND(I383*H383,2)</f>
        <v>0</v>
      </c>
      <c r="BL383" s="17" t="s">
        <v>150</v>
      </c>
      <c r="BM383" s="229" t="s">
        <v>710</v>
      </c>
    </row>
    <row r="384" s="2" customFormat="1" ht="24.15" customHeight="1">
      <c r="A384" s="38"/>
      <c r="B384" s="39"/>
      <c r="C384" s="218" t="s">
        <v>711</v>
      </c>
      <c r="D384" s="218" t="s">
        <v>145</v>
      </c>
      <c r="E384" s="219" t="s">
        <v>179</v>
      </c>
      <c r="F384" s="220" t="s">
        <v>180</v>
      </c>
      <c r="G384" s="221" t="s">
        <v>176</v>
      </c>
      <c r="H384" s="222">
        <v>12.537000000000001</v>
      </c>
      <c r="I384" s="223"/>
      <c r="J384" s="224">
        <f>ROUND(I384*H384,2)</f>
        <v>0</v>
      </c>
      <c r="K384" s="220" t="s">
        <v>149</v>
      </c>
      <c r="L384" s="44"/>
      <c r="M384" s="225" t="s">
        <v>1</v>
      </c>
      <c r="N384" s="226" t="s">
        <v>43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150</v>
      </c>
      <c r="AT384" s="229" t="s">
        <v>145</v>
      </c>
      <c r="AU384" s="229" t="s">
        <v>88</v>
      </c>
      <c r="AY384" s="17" t="s">
        <v>143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86</v>
      </c>
      <c r="BK384" s="230">
        <f>ROUND(I384*H384,2)</f>
        <v>0</v>
      </c>
      <c r="BL384" s="17" t="s">
        <v>150</v>
      </c>
      <c r="BM384" s="229" t="s">
        <v>712</v>
      </c>
    </row>
    <row r="385" s="2" customFormat="1" ht="24.15" customHeight="1">
      <c r="A385" s="38"/>
      <c r="B385" s="39"/>
      <c r="C385" s="218" t="s">
        <v>713</v>
      </c>
      <c r="D385" s="218" t="s">
        <v>145</v>
      </c>
      <c r="E385" s="219" t="s">
        <v>183</v>
      </c>
      <c r="F385" s="220" t="s">
        <v>184</v>
      </c>
      <c r="G385" s="221" t="s">
        <v>176</v>
      </c>
      <c r="H385" s="222">
        <v>238.203</v>
      </c>
      <c r="I385" s="223"/>
      <c r="J385" s="224">
        <f>ROUND(I385*H385,2)</f>
        <v>0</v>
      </c>
      <c r="K385" s="220" t="s">
        <v>149</v>
      </c>
      <c r="L385" s="44"/>
      <c r="M385" s="225" t="s">
        <v>1</v>
      </c>
      <c r="N385" s="226" t="s">
        <v>43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150</v>
      </c>
      <c r="AT385" s="229" t="s">
        <v>145</v>
      </c>
      <c r="AU385" s="229" t="s">
        <v>88</v>
      </c>
      <c r="AY385" s="17" t="s">
        <v>143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86</v>
      </c>
      <c r="BK385" s="230">
        <f>ROUND(I385*H385,2)</f>
        <v>0</v>
      </c>
      <c r="BL385" s="17" t="s">
        <v>150</v>
      </c>
      <c r="BM385" s="229" t="s">
        <v>714</v>
      </c>
    </row>
    <row r="386" s="13" customFormat="1">
      <c r="A386" s="13"/>
      <c r="B386" s="231"/>
      <c r="C386" s="232"/>
      <c r="D386" s="233" t="s">
        <v>152</v>
      </c>
      <c r="E386" s="234" t="s">
        <v>1</v>
      </c>
      <c r="F386" s="235" t="s">
        <v>715</v>
      </c>
      <c r="G386" s="232"/>
      <c r="H386" s="236">
        <v>238.203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152</v>
      </c>
      <c r="AU386" s="242" t="s">
        <v>88</v>
      </c>
      <c r="AV386" s="13" t="s">
        <v>88</v>
      </c>
      <c r="AW386" s="13" t="s">
        <v>33</v>
      </c>
      <c r="AX386" s="13" t="s">
        <v>86</v>
      </c>
      <c r="AY386" s="242" t="s">
        <v>143</v>
      </c>
    </row>
    <row r="387" s="2" customFormat="1" ht="33" customHeight="1">
      <c r="A387" s="38"/>
      <c r="B387" s="39"/>
      <c r="C387" s="218" t="s">
        <v>716</v>
      </c>
      <c r="D387" s="218" t="s">
        <v>145</v>
      </c>
      <c r="E387" s="219" t="s">
        <v>187</v>
      </c>
      <c r="F387" s="220" t="s">
        <v>188</v>
      </c>
      <c r="G387" s="221" t="s">
        <v>176</v>
      </c>
      <c r="H387" s="222">
        <v>12.537000000000001</v>
      </c>
      <c r="I387" s="223"/>
      <c r="J387" s="224">
        <f>ROUND(I387*H387,2)</f>
        <v>0</v>
      </c>
      <c r="K387" s="220" t="s">
        <v>1</v>
      </c>
      <c r="L387" s="44"/>
      <c r="M387" s="225" t="s">
        <v>1</v>
      </c>
      <c r="N387" s="226" t="s">
        <v>43</v>
      </c>
      <c r="O387" s="91"/>
      <c r="P387" s="227">
        <f>O387*H387</f>
        <v>0</v>
      </c>
      <c r="Q387" s="227">
        <v>0</v>
      </c>
      <c r="R387" s="227">
        <f>Q387*H387</f>
        <v>0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150</v>
      </c>
      <c r="AT387" s="229" t="s">
        <v>145</v>
      </c>
      <c r="AU387" s="229" t="s">
        <v>88</v>
      </c>
      <c r="AY387" s="17" t="s">
        <v>143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86</v>
      </c>
      <c r="BK387" s="230">
        <f>ROUND(I387*H387,2)</f>
        <v>0</v>
      </c>
      <c r="BL387" s="17" t="s">
        <v>150</v>
      </c>
      <c r="BM387" s="229" t="s">
        <v>717</v>
      </c>
    </row>
    <row r="388" s="12" customFormat="1" ht="22.8" customHeight="1">
      <c r="A388" s="12"/>
      <c r="B388" s="202"/>
      <c r="C388" s="203"/>
      <c r="D388" s="204" t="s">
        <v>77</v>
      </c>
      <c r="E388" s="216" t="s">
        <v>718</v>
      </c>
      <c r="F388" s="216" t="s">
        <v>719</v>
      </c>
      <c r="G388" s="203"/>
      <c r="H388" s="203"/>
      <c r="I388" s="206"/>
      <c r="J388" s="217">
        <f>BK388</f>
        <v>0</v>
      </c>
      <c r="K388" s="203"/>
      <c r="L388" s="208"/>
      <c r="M388" s="209"/>
      <c r="N388" s="210"/>
      <c r="O388" s="210"/>
      <c r="P388" s="211">
        <f>P389</f>
        <v>0</v>
      </c>
      <c r="Q388" s="210"/>
      <c r="R388" s="211">
        <f>R389</f>
        <v>0</v>
      </c>
      <c r="S388" s="210"/>
      <c r="T388" s="212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3" t="s">
        <v>86</v>
      </c>
      <c r="AT388" s="214" t="s">
        <v>77</v>
      </c>
      <c r="AU388" s="214" t="s">
        <v>86</v>
      </c>
      <c r="AY388" s="213" t="s">
        <v>143</v>
      </c>
      <c r="BK388" s="215">
        <f>BK389</f>
        <v>0</v>
      </c>
    </row>
    <row r="389" s="2" customFormat="1" ht="16.5" customHeight="1">
      <c r="A389" s="38"/>
      <c r="B389" s="39"/>
      <c r="C389" s="218" t="s">
        <v>720</v>
      </c>
      <c r="D389" s="218" t="s">
        <v>145</v>
      </c>
      <c r="E389" s="219" t="s">
        <v>721</v>
      </c>
      <c r="F389" s="220" t="s">
        <v>722</v>
      </c>
      <c r="G389" s="221" t="s">
        <v>176</v>
      </c>
      <c r="H389" s="222">
        <v>1003.8</v>
      </c>
      <c r="I389" s="223"/>
      <c r="J389" s="224">
        <f>ROUND(I389*H389,2)</f>
        <v>0</v>
      </c>
      <c r="K389" s="220" t="s">
        <v>149</v>
      </c>
      <c r="L389" s="44"/>
      <c r="M389" s="225" t="s">
        <v>1</v>
      </c>
      <c r="N389" s="226" t="s">
        <v>43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150</v>
      </c>
      <c r="AT389" s="229" t="s">
        <v>145</v>
      </c>
      <c r="AU389" s="229" t="s">
        <v>88</v>
      </c>
      <c r="AY389" s="17" t="s">
        <v>143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86</v>
      </c>
      <c r="BK389" s="230">
        <f>ROUND(I389*H389,2)</f>
        <v>0</v>
      </c>
      <c r="BL389" s="17" t="s">
        <v>150</v>
      </c>
      <c r="BM389" s="229" t="s">
        <v>723</v>
      </c>
    </row>
    <row r="390" s="12" customFormat="1" ht="25.92" customHeight="1">
      <c r="A390" s="12"/>
      <c r="B390" s="202"/>
      <c r="C390" s="203"/>
      <c r="D390" s="204" t="s">
        <v>77</v>
      </c>
      <c r="E390" s="205" t="s">
        <v>724</v>
      </c>
      <c r="F390" s="205" t="s">
        <v>725</v>
      </c>
      <c r="G390" s="203"/>
      <c r="H390" s="203"/>
      <c r="I390" s="206"/>
      <c r="J390" s="207">
        <f>BK390</f>
        <v>0</v>
      </c>
      <c r="K390" s="203"/>
      <c r="L390" s="208"/>
      <c r="M390" s="209"/>
      <c r="N390" s="210"/>
      <c r="O390" s="210"/>
      <c r="P390" s="211">
        <f>P391+P408+P417+P425+P458+P486+P500+P513+P520+P535+P538</f>
        <v>0</v>
      </c>
      <c r="Q390" s="210"/>
      <c r="R390" s="211">
        <f>R391+R408+R417+R425+R458+R486+R500+R513+R520+R535+R538</f>
        <v>23.228468949999996</v>
      </c>
      <c r="S390" s="210"/>
      <c r="T390" s="212">
        <f>T391+T408+T417+T425+T458+T486+T500+T513+T520+T535+T538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3" t="s">
        <v>88</v>
      </c>
      <c r="AT390" s="214" t="s">
        <v>77</v>
      </c>
      <c r="AU390" s="214" t="s">
        <v>78</v>
      </c>
      <c r="AY390" s="213" t="s">
        <v>143</v>
      </c>
      <c r="BK390" s="215">
        <f>BK391+BK408+BK417+BK425+BK458+BK486+BK500+BK513+BK520+BK535+BK538</f>
        <v>0</v>
      </c>
    </row>
    <row r="391" s="12" customFormat="1" ht="22.8" customHeight="1">
      <c r="A391" s="12"/>
      <c r="B391" s="202"/>
      <c r="C391" s="203"/>
      <c r="D391" s="204" t="s">
        <v>77</v>
      </c>
      <c r="E391" s="216" t="s">
        <v>726</v>
      </c>
      <c r="F391" s="216" t="s">
        <v>727</v>
      </c>
      <c r="G391" s="203"/>
      <c r="H391" s="203"/>
      <c r="I391" s="206"/>
      <c r="J391" s="217">
        <f>BK391</f>
        <v>0</v>
      </c>
      <c r="K391" s="203"/>
      <c r="L391" s="208"/>
      <c r="M391" s="209"/>
      <c r="N391" s="210"/>
      <c r="O391" s="210"/>
      <c r="P391" s="211">
        <f>SUM(P392:P407)</f>
        <v>0</v>
      </c>
      <c r="Q391" s="210"/>
      <c r="R391" s="211">
        <f>SUM(R392:R407)</f>
        <v>0</v>
      </c>
      <c r="S391" s="210"/>
      <c r="T391" s="212">
        <f>SUM(T392:T407)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3" t="s">
        <v>88</v>
      </c>
      <c r="AT391" s="214" t="s">
        <v>77</v>
      </c>
      <c r="AU391" s="214" t="s">
        <v>86</v>
      </c>
      <c r="AY391" s="213" t="s">
        <v>143</v>
      </c>
      <c r="BK391" s="215">
        <f>SUM(BK392:BK407)</f>
        <v>0</v>
      </c>
    </row>
    <row r="392" s="2" customFormat="1" ht="16.5" customHeight="1">
      <c r="A392" s="38"/>
      <c r="B392" s="39"/>
      <c r="C392" s="218" t="s">
        <v>728</v>
      </c>
      <c r="D392" s="218" t="s">
        <v>145</v>
      </c>
      <c r="E392" s="219" t="s">
        <v>729</v>
      </c>
      <c r="F392" s="220" t="s">
        <v>730</v>
      </c>
      <c r="G392" s="221" t="s">
        <v>316</v>
      </c>
      <c r="H392" s="222">
        <v>1</v>
      </c>
      <c r="I392" s="223"/>
      <c r="J392" s="224">
        <f>ROUND(I392*H392,2)</f>
        <v>0</v>
      </c>
      <c r="K392" s="220" t="s">
        <v>1</v>
      </c>
      <c r="L392" s="44"/>
      <c r="M392" s="225" t="s">
        <v>1</v>
      </c>
      <c r="N392" s="226" t="s">
        <v>43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287</v>
      </c>
      <c r="AT392" s="229" t="s">
        <v>145</v>
      </c>
      <c r="AU392" s="229" t="s">
        <v>88</v>
      </c>
      <c r="AY392" s="17" t="s">
        <v>143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86</v>
      </c>
      <c r="BK392" s="230">
        <f>ROUND(I392*H392,2)</f>
        <v>0</v>
      </c>
      <c r="BL392" s="17" t="s">
        <v>287</v>
      </c>
      <c r="BM392" s="229" t="s">
        <v>731</v>
      </c>
    </row>
    <row r="393" s="13" customFormat="1">
      <c r="A393" s="13"/>
      <c r="B393" s="231"/>
      <c r="C393" s="232"/>
      <c r="D393" s="233" t="s">
        <v>152</v>
      </c>
      <c r="E393" s="234" t="s">
        <v>1</v>
      </c>
      <c r="F393" s="235" t="s">
        <v>732</v>
      </c>
      <c r="G393" s="232"/>
      <c r="H393" s="236">
        <v>1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152</v>
      </c>
      <c r="AU393" s="242" t="s">
        <v>88</v>
      </c>
      <c r="AV393" s="13" t="s">
        <v>88</v>
      </c>
      <c r="AW393" s="13" t="s">
        <v>33</v>
      </c>
      <c r="AX393" s="13" t="s">
        <v>86</v>
      </c>
      <c r="AY393" s="242" t="s">
        <v>143</v>
      </c>
    </row>
    <row r="394" s="2" customFormat="1" ht="16.5" customHeight="1">
      <c r="A394" s="38"/>
      <c r="B394" s="39"/>
      <c r="C394" s="218" t="s">
        <v>733</v>
      </c>
      <c r="D394" s="218" t="s">
        <v>145</v>
      </c>
      <c r="E394" s="219" t="s">
        <v>734</v>
      </c>
      <c r="F394" s="220" t="s">
        <v>735</v>
      </c>
      <c r="G394" s="221" t="s">
        <v>316</v>
      </c>
      <c r="H394" s="222">
        <v>1</v>
      </c>
      <c r="I394" s="223"/>
      <c r="J394" s="224">
        <f>ROUND(I394*H394,2)</f>
        <v>0</v>
      </c>
      <c r="K394" s="220" t="s">
        <v>1</v>
      </c>
      <c r="L394" s="44"/>
      <c r="M394" s="225" t="s">
        <v>1</v>
      </c>
      <c r="N394" s="226" t="s">
        <v>43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287</v>
      </c>
      <c r="AT394" s="229" t="s">
        <v>145</v>
      </c>
      <c r="AU394" s="229" t="s">
        <v>88</v>
      </c>
      <c r="AY394" s="17" t="s">
        <v>143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86</v>
      </c>
      <c r="BK394" s="230">
        <f>ROUND(I394*H394,2)</f>
        <v>0</v>
      </c>
      <c r="BL394" s="17" t="s">
        <v>287</v>
      </c>
      <c r="BM394" s="229" t="s">
        <v>736</v>
      </c>
    </row>
    <row r="395" s="13" customFormat="1">
      <c r="A395" s="13"/>
      <c r="B395" s="231"/>
      <c r="C395" s="232"/>
      <c r="D395" s="233" t="s">
        <v>152</v>
      </c>
      <c r="E395" s="234" t="s">
        <v>1</v>
      </c>
      <c r="F395" s="235" t="s">
        <v>737</v>
      </c>
      <c r="G395" s="232"/>
      <c r="H395" s="236">
        <v>1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152</v>
      </c>
      <c r="AU395" s="242" t="s">
        <v>88</v>
      </c>
      <c r="AV395" s="13" t="s">
        <v>88</v>
      </c>
      <c r="AW395" s="13" t="s">
        <v>33</v>
      </c>
      <c r="AX395" s="13" t="s">
        <v>86</v>
      </c>
      <c r="AY395" s="242" t="s">
        <v>143</v>
      </c>
    </row>
    <row r="396" s="2" customFormat="1" ht="21.75" customHeight="1">
      <c r="A396" s="38"/>
      <c r="B396" s="39"/>
      <c r="C396" s="218" t="s">
        <v>738</v>
      </c>
      <c r="D396" s="218" t="s">
        <v>145</v>
      </c>
      <c r="E396" s="219" t="s">
        <v>739</v>
      </c>
      <c r="F396" s="220" t="s">
        <v>740</v>
      </c>
      <c r="G396" s="221" t="s">
        <v>316</v>
      </c>
      <c r="H396" s="222">
        <v>1</v>
      </c>
      <c r="I396" s="223"/>
      <c r="J396" s="224">
        <f>ROUND(I396*H396,2)</f>
        <v>0</v>
      </c>
      <c r="K396" s="220" t="s">
        <v>1</v>
      </c>
      <c r="L396" s="44"/>
      <c r="M396" s="225" t="s">
        <v>1</v>
      </c>
      <c r="N396" s="226" t="s">
        <v>43</v>
      </c>
      <c r="O396" s="91"/>
      <c r="P396" s="227">
        <f>O396*H396</f>
        <v>0</v>
      </c>
      <c r="Q396" s="227">
        <v>0</v>
      </c>
      <c r="R396" s="227">
        <f>Q396*H396</f>
        <v>0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287</v>
      </c>
      <c r="AT396" s="229" t="s">
        <v>145</v>
      </c>
      <c r="AU396" s="229" t="s">
        <v>88</v>
      </c>
      <c r="AY396" s="17" t="s">
        <v>143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86</v>
      </c>
      <c r="BK396" s="230">
        <f>ROUND(I396*H396,2)</f>
        <v>0</v>
      </c>
      <c r="BL396" s="17" t="s">
        <v>287</v>
      </c>
      <c r="BM396" s="229" t="s">
        <v>741</v>
      </c>
    </row>
    <row r="397" s="13" customFormat="1">
      <c r="A397" s="13"/>
      <c r="B397" s="231"/>
      <c r="C397" s="232"/>
      <c r="D397" s="233" t="s">
        <v>152</v>
      </c>
      <c r="E397" s="234" t="s">
        <v>1</v>
      </c>
      <c r="F397" s="235" t="s">
        <v>742</v>
      </c>
      <c r="G397" s="232"/>
      <c r="H397" s="236">
        <v>1</v>
      </c>
      <c r="I397" s="237"/>
      <c r="J397" s="232"/>
      <c r="K397" s="232"/>
      <c r="L397" s="238"/>
      <c r="M397" s="239"/>
      <c r="N397" s="240"/>
      <c r="O397" s="240"/>
      <c r="P397" s="240"/>
      <c r="Q397" s="240"/>
      <c r="R397" s="240"/>
      <c r="S397" s="240"/>
      <c r="T397" s="24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2" t="s">
        <v>152</v>
      </c>
      <c r="AU397" s="242" t="s">
        <v>88</v>
      </c>
      <c r="AV397" s="13" t="s">
        <v>88</v>
      </c>
      <c r="AW397" s="13" t="s">
        <v>33</v>
      </c>
      <c r="AX397" s="13" t="s">
        <v>86</v>
      </c>
      <c r="AY397" s="242" t="s">
        <v>143</v>
      </c>
    </row>
    <row r="398" s="2" customFormat="1" ht="16.5" customHeight="1">
      <c r="A398" s="38"/>
      <c r="B398" s="39"/>
      <c r="C398" s="218" t="s">
        <v>743</v>
      </c>
      <c r="D398" s="218" t="s">
        <v>145</v>
      </c>
      <c r="E398" s="219" t="s">
        <v>744</v>
      </c>
      <c r="F398" s="220" t="s">
        <v>745</v>
      </c>
      <c r="G398" s="221" t="s">
        <v>316</v>
      </c>
      <c r="H398" s="222">
        <v>1</v>
      </c>
      <c r="I398" s="223"/>
      <c r="J398" s="224">
        <f>ROUND(I398*H398,2)</f>
        <v>0</v>
      </c>
      <c r="K398" s="220" t="s">
        <v>1</v>
      </c>
      <c r="L398" s="44"/>
      <c r="M398" s="225" t="s">
        <v>1</v>
      </c>
      <c r="N398" s="226" t="s">
        <v>43</v>
      </c>
      <c r="O398" s="91"/>
      <c r="P398" s="227">
        <f>O398*H398</f>
        <v>0</v>
      </c>
      <c r="Q398" s="227">
        <v>0</v>
      </c>
      <c r="R398" s="227">
        <f>Q398*H398</f>
        <v>0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287</v>
      </c>
      <c r="AT398" s="229" t="s">
        <v>145</v>
      </c>
      <c r="AU398" s="229" t="s">
        <v>88</v>
      </c>
      <c r="AY398" s="17" t="s">
        <v>143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86</v>
      </c>
      <c r="BK398" s="230">
        <f>ROUND(I398*H398,2)</f>
        <v>0</v>
      </c>
      <c r="BL398" s="17" t="s">
        <v>287</v>
      </c>
      <c r="BM398" s="229" t="s">
        <v>746</v>
      </c>
    </row>
    <row r="399" s="13" customFormat="1">
      <c r="A399" s="13"/>
      <c r="B399" s="231"/>
      <c r="C399" s="232"/>
      <c r="D399" s="233" t="s">
        <v>152</v>
      </c>
      <c r="E399" s="234" t="s">
        <v>1</v>
      </c>
      <c r="F399" s="235" t="s">
        <v>747</v>
      </c>
      <c r="G399" s="232"/>
      <c r="H399" s="236">
        <v>1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152</v>
      </c>
      <c r="AU399" s="242" t="s">
        <v>88</v>
      </c>
      <c r="AV399" s="13" t="s">
        <v>88</v>
      </c>
      <c r="AW399" s="13" t="s">
        <v>33</v>
      </c>
      <c r="AX399" s="13" t="s">
        <v>86</v>
      </c>
      <c r="AY399" s="242" t="s">
        <v>143</v>
      </c>
    </row>
    <row r="400" s="2" customFormat="1" ht="16.5" customHeight="1">
      <c r="A400" s="38"/>
      <c r="B400" s="39"/>
      <c r="C400" s="218" t="s">
        <v>748</v>
      </c>
      <c r="D400" s="218" t="s">
        <v>145</v>
      </c>
      <c r="E400" s="219" t="s">
        <v>749</v>
      </c>
      <c r="F400" s="220" t="s">
        <v>750</v>
      </c>
      <c r="G400" s="221" t="s">
        <v>316</v>
      </c>
      <c r="H400" s="222">
        <v>1</v>
      </c>
      <c r="I400" s="223"/>
      <c r="J400" s="224">
        <f>ROUND(I400*H400,2)</f>
        <v>0</v>
      </c>
      <c r="K400" s="220" t="s">
        <v>1</v>
      </c>
      <c r="L400" s="44"/>
      <c r="M400" s="225" t="s">
        <v>1</v>
      </c>
      <c r="N400" s="226" t="s">
        <v>43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287</v>
      </c>
      <c r="AT400" s="229" t="s">
        <v>145</v>
      </c>
      <c r="AU400" s="229" t="s">
        <v>88</v>
      </c>
      <c r="AY400" s="17" t="s">
        <v>143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86</v>
      </c>
      <c r="BK400" s="230">
        <f>ROUND(I400*H400,2)</f>
        <v>0</v>
      </c>
      <c r="BL400" s="17" t="s">
        <v>287</v>
      </c>
      <c r="BM400" s="229" t="s">
        <v>751</v>
      </c>
    </row>
    <row r="401" s="13" customFormat="1">
      <c r="A401" s="13"/>
      <c r="B401" s="231"/>
      <c r="C401" s="232"/>
      <c r="D401" s="233" t="s">
        <v>152</v>
      </c>
      <c r="E401" s="234" t="s">
        <v>1</v>
      </c>
      <c r="F401" s="235" t="s">
        <v>752</v>
      </c>
      <c r="G401" s="232"/>
      <c r="H401" s="236">
        <v>1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152</v>
      </c>
      <c r="AU401" s="242" t="s">
        <v>88</v>
      </c>
      <c r="AV401" s="13" t="s">
        <v>88</v>
      </c>
      <c r="AW401" s="13" t="s">
        <v>33</v>
      </c>
      <c r="AX401" s="13" t="s">
        <v>86</v>
      </c>
      <c r="AY401" s="242" t="s">
        <v>143</v>
      </c>
    </row>
    <row r="402" s="2" customFormat="1" ht="16.5" customHeight="1">
      <c r="A402" s="38"/>
      <c r="B402" s="39"/>
      <c r="C402" s="218" t="s">
        <v>753</v>
      </c>
      <c r="D402" s="218" t="s">
        <v>145</v>
      </c>
      <c r="E402" s="219" t="s">
        <v>754</v>
      </c>
      <c r="F402" s="220" t="s">
        <v>755</v>
      </c>
      <c r="G402" s="221" t="s">
        <v>316</v>
      </c>
      <c r="H402" s="222">
        <v>1</v>
      </c>
      <c r="I402" s="223"/>
      <c r="J402" s="224">
        <f>ROUND(I402*H402,2)</f>
        <v>0</v>
      </c>
      <c r="K402" s="220" t="s">
        <v>1</v>
      </c>
      <c r="L402" s="44"/>
      <c r="M402" s="225" t="s">
        <v>1</v>
      </c>
      <c r="N402" s="226" t="s">
        <v>43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287</v>
      </c>
      <c r="AT402" s="229" t="s">
        <v>145</v>
      </c>
      <c r="AU402" s="229" t="s">
        <v>88</v>
      </c>
      <c r="AY402" s="17" t="s">
        <v>143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86</v>
      </c>
      <c r="BK402" s="230">
        <f>ROUND(I402*H402,2)</f>
        <v>0</v>
      </c>
      <c r="BL402" s="17" t="s">
        <v>287</v>
      </c>
      <c r="BM402" s="229" t="s">
        <v>756</v>
      </c>
    </row>
    <row r="403" s="13" customFormat="1">
      <c r="A403" s="13"/>
      <c r="B403" s="231"/>
      <c r="C403" s="232"/>
      <c r="D403" s="233" t="s">
        <v>152</v>
      </c>
      <c r="E403" s="234" t="s">
        <v>1</v>
      </c>
      <c r="F403" s="235" t="s">
        <v>757</v>
      </c>
      <c r="G403" s="232"/>
      <c r="H403" s="236">
        <v>1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152</v>
      </c>
      <c r="AU403" s="242" t="s">
        <v>88</v>
      </c>
      <c r="AV403" s="13" t="s">
        <v>88</v>
      </c>
      <c r="AW403" s="13" t="s">
        <v>33</v>
      </c>
      <c r="AX403" s="13" t="s">
        <v>86</v>
      </c>
      <c r="AY403" s="242" t="s">
        <v>143</v>
      </c>
    </row>
    <row r="404" s="2" customFormat="1" ht="16.5" customHeight="1">
      <c r="A404" s="38"/>
      <c r="B404" s="39"/>
      <c r="C404" s="218" t="s">
        <v>758</v>
      </c>
      <c r="D404" s="218" t="s">
        <v>145</v>
      </c>
      <c r="E404" s="219" t="s">
        <v>759</v>
      </c>
      <c r="F404" s="220" t="s">
        <v>760</v>
      </c>
      <c r="G404" s="221" t="s">
        <v>316</v>
      </c>
      <c r="H404" s="222">
        <v>1</v>
      </c>
      <c r="I404" s="223"/>
      <c r="J404" s="224">
        <f>ROUND(I404*H404,2)</f>
        <v>0</v>
      </c>
      <c r="K404" s="220" t="s">
        <v>1</v>
      </c>
      <c r="L404" s="44"/>
      <c r="M404" s="225" t="s">
        <v>1</v>
      </c>
      <c r="N404" s="226" t="s">
        <v>43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287</v>
      </c>
      <c r="AT404" s="229" t="s">
        <v>145</v>
      </c>
      <c r="AU404" s="229" t="s">
        <v>88</v>
      </c>
      <c r="AY404" s="17" t="s">
        <v>143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86</v>
      </c>
      <c r="BK404" s="230">
        <f>ROUND(I404*H404,2)</f>
        <v>0</v>
      </c>
      <c r="BL404" s="17" t="s">
        <v>287</v>
      </c>
      <c r="BM404" s="229" t="s">
        <v>761</v>
      </c>
    </row>
    <row r="405" s="13" customFormat="1">
      <c r="A405" s="13"/>
      <c r="B405" s="231"/>
      <c r="C405" s="232"/>
      <c r="D405" s="233" t="s">
        <v>152</v>
      </c>
      <c r="E405" s="234" t="s">
        <v>1</v>
      </c>
      <c r="F405" s="235" t="s">
        <v>762</v>
      </c>
      <c r="G405" s="232"/>
      <c r="H405" s="236">
        <v>1</v>
      </c>
      <c r="I405" s="237"/>
      <c r="J405" s="232"/>
      <c r="K405" s="232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152</v>
      </c>
      <c r="AU405" s="242" t="s">
        <v>88</v>
      </c>
      <c r="AV405" s="13" t="s">
        <v>88</v>
      </c>
      <c r="AW405" s="13" t="s">
        <v>33</v>
      </c>
      <c r="AX405" s="13" t="s">
        <v>86</v>
      </c>
      <c r="AY405" s="242" t="s">
        <v>143</v>
      </c>
    </row>
    <row r="406" s="2" customFormat="1" ht="16.5" customHeight="1">
      <c r="A406" s="38"/>
      <c r="B406" s="39"/>
      <c r="C406" s="218" t="s">
        <v>763</v>
      </c>
      <c r="D406" s="218" t="s">
        <v>145</v>
      </c>
      <c r="E406" s="219" t="s">
        <v>764</v>
      </c>
      <c r="F406" s="220" t="s">
        <v>765</v>
      </c>
      <c r="G406" s="221" t="s">
        <v>316</v>
      </c>
      <c r="H406" s="222">
        <v>1</v>
      </c>
      <c r="I406" s="223"/>
      <c r="J406" s="224">
        <f>ROUND(I406*H406,2)</f>
        <v>0</v>
      </c>
      <c r="K406" s="220" t="s">
        <v>1</v>
      </c>
      <c r="L406" s="44"/>
      <c r="M406" s="225" t="s">
        <v>1</v>
      </c>
      <c r="N406" s="226" t="s">
        <v>43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287</v>
      </c>
      <c r="AT406" s="229" t="s">
        <v>145</v>
      </c>
      <c r="AU406" s="229" t="s">
        <v>88</v>
      </c>
      <c r="AY406" s="17" t="s">
        <v>143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86</v>
      </c>
      <c r="BK406" s="230">
        <f>ROUND(I406*H406,2)</f>
        <v>0</v>
      </c>
      <c r="BL406" s="17" t="s">
        <v>287</v>
      </c>
      <c r="BM406" s="229" t="s">
        <v>766</v>
      </c>
    </row>
    <row r="407" s="13" customFormat="1">
      <c r="A407" s="13"/>
      <c r="B407" s="231"/>
      <c r="C407" s="232"/>
      <c r="D407" s="233" t="s">
        <v>152</v>
      </c>
      <c r="E407" s="234" t="s">
        <v>1</v>
      </c>
      <c r="F407" s="235" t="s">
        <v>767</v>
      </c>
      <c r="G407" s="232"/>
      <c r="H407" s="236">
        <v>1</v>
      </c>
      <c r="I407" s="237"/>
      <c r="J407" s="232"/>
      <c r="K407" s="232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152</v>
      </c>
      <c r="AU407" s="242" t="s">
        <v>88</v>
      </c>
      <c r="AV407" s="13" t="s">
        <v>88</v>
      </c>
      <c r="AW407" s="13" t="s">
        <v>33</v>
      </c>
      <c r="AX407" s="13" t="s">
        <v>86</v>
      </c>
      <c r="AY407" s="242" t="s">
        <v>143</v>
      </c>
    </row>
    <row r="408" s="12" customFormat="1" ht="22.8" customHeight="1">
      <c r="A408" s="12"/>
      <c r="B408" s="202"/>
      <c r="C408" s="203"/>
      <c r="D408" s="204" t="s">
        <v>77</v>
      </c>
      <c r="E408" s="216" t="s">
        <v>768</v>
      </c>
      <c r="F408" s="216" t="s">
        <v>769</v>
      </c>
      <c r="G408" s="203"/>
      <c r="H408" s="203"/>
      <c r="I408" s="206"/>
      <c r="J408" s="217">
        <f>BK408</f>
        <v>0</v>
      </c>
      <c r="K408" s="203"/>
      <c r="L408" s="208"/>
      <c r="M408" s="209"/>
      <c r="N408" s="210"/>
      <c r="O408" s="210"/>
      <c r="P408" s="211">
        <f>SUM(P409:P416)</f>
        <v>0</v>
      </c>
      <c r="Q408" s="210"/>
      <c r="R408" s="211">
        <f>SUM(R409:R416)</f>
        <v>0.79461939999999998</v>
      </c>
      <c r="S408" s="210"/>
      <c r="T408" s="212">
        <f>SUM(T409:T416)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3" t="s">
        <v>88</v>
      </c>
      <c r="AT408" s="214" t="s">
        <v>77</v>
      </c>
      <c r="AU408" s="214" t="s">
        <v>86</v>
      </c>
      <c r="AY408" s="213" t="s">
        <v>143</v>
      </c>
      <c r="BK408" s="215">
        <f>SUM(BK409:BK416)</f>
        <v>0</v>
      </c>
    </row>
    <row r="409" s="2" customFormat="1" ht="24.15" customHeight="1">
      <c r="A409" s="38"/>
      <c r="B409" s="39"/>
      <c r="C409" s="218" t="s">
        <v>770</v>
      </c>
      <c r="D409" s="218" t="s">
        <v>145</v>
      </c>
      <c r="E409" s="219" t="s">
        <v>771</v>
      </c>
      <c r="F409" s="220" t="s">
        <v>772</v>
      </c>
      <c r="G409" s="221" t="s">
        <v>148</v>
      </c>
      <c r="H409" s="222">
        <v>284.66000000000003</v>
      </c>
      <c r="I409" s="223"/>
      <c r="J409" s="224">
        <f>ROUND(I409*H409,2)</f>
        <v>0</v>
      </c>
      <c r="K409" s="220" t="s">
        <v>149</v>
      </c>
      <c r="L409" s="44"/>
      <c r="M409" s="225" t="s">
        <v>1</v>
      </c>
      <c r="N409" s="226" t="s">
        <v>43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287</v>
      </c>
      <c r="AT409" s="229" t="s">
        <v>145</v>
      </c>
      <c r="AU409" s="229" t="s">
        <v>88</v>
      </c>
      <c r="AY409" s="17" t="s">
        <v>143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86</v>
      </c>
      <c r="BK409" s="230">
        <f>ROUND(I409*H409,2)</f>
        <v>0</v>
      </c>
      <c r="BL409" s="17" t="s">
        <v>287</v>
      </c>
      <c r="BM409" s="229" t="s">
        <v>773</v>
      </c>
    </row>
    <row r="410" s="13" customFormat="1">
      <c r="A410" s="13"/>
      <c r="B410" s="231"/>
      <c r="C410" s="232"/>
      <c r="D410" s="233" t="s">
        <v>152</v>
      </c>
      <c r="E410" s="234" t="s">
        <v>1</v>
      </c>
      <c r="F410" s="235" t="s">
        <v>774</v>
      </c>
      <c r="G410" s="232"/>
      <c r="H410" s="236">
        <v>284.66000000000003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152</v>
      </c>
      <c r="AU410" s="242" t="s">
        <v>88</v>
      </c>
      <c r="AV410" s="13" t="s">
        <v>88</v>
      </c>
      <c r="AW410" s="13" t="s">
        <v>33</v>
      </c>
      <c r="AX410" s="13" t="s">
        <v>86</v>
      </c>
      <c r="AY410" s="242" t="s">
        <v>143</v>
      </c>
    </row>
    <row r="411" s="2" customFormat="1" ht="24.15" customHeight="1">
      <c r="A411" s="38"/>
      <c r="B411" s="39"/>
      <c r="C411" s="218" t="s">
        <v>775</v>
      </c>
      <c r="D411" s="218" t="s">
        <v>145</v>
      </c>
      <c r="E411" s="219" t="s">
        <v>776</v>
      </c>
      <c r="F411" s="220" t="s">
        <v>777</v>
      </c>
      <c r="G411" s="221" t="s">
        <v>148</v>
      </c>
      <c r="H411" s="222">
        <v>22.568999999999999</v>
      </c>
      <c r="I411" s="223"/>
      <c r="J411" s="224">
        <f>ROUND(I411*H411,2)</f>
        <v>0</v>
      </c>
      <c r="K411" s="220" t="s">
        <v>149</v>
      </c>
      <c r="L411" s="44"/>
      <c r="M411" s="225" t="s">
        <v>1</v>
      </c>
      <c r="N411" s="226" t="s">
        <v>43</v>
      </c>
      <c r="O411" s="91"/>
      <c r="P411" s="227">
        <f>O411*H411</f>
        <v>0</v>
      </c>
      <c r="Q411" s="227">
        <v>0</v>
      </c>
      <c r="R411" s="227">
        <f>Q411*H411</f>
        <v>0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287</v>
      </c>
      <c r="AT411" s="229" t="s">
        <v>145</v>
      </c>
      <c r="AU411" s="229" t="s">
        <v>88</v>
      </c>
      <c r="AY411" s="17" t="s">
        <v>143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86</v>
      </c>
      <c r="BK411" s="230">
        <f>ROUND(I411*H411,2)</f>
        <v>0</v>
      </c>
      <c r="BL411" s="17" t="s">
        <v>287</v>
      </c>
      <c r="BM411" s="229" t="s">
        <v>778</v>
      </c>
    </row>
    <row r="412" s="13" customFormat="1">
      <c r="A412" s="13"/>
      <c r="B412" s="231"/>
      <c r="C412" s="232"/>
      <c r="D412" s="233" t="s">
        <v>152</v>
      </c>
      <c r="E412" s="234" t="s">
        <v>1</v>
      </c>
      <c r="F412" s="235" t="s">
        <v>779</v>
      </c>
      <c r="G412" s="232"/>
      <c r="H412" s="236">
        <v>22.568999999999999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152</v>
      </c>
      <c r="AU412" s="242" t="s">
        <v>88</v>
      </c>
      <c r="AV412" s="13" t="s">
        <v>88</v>
      </c>
      <c r="AW412" s="13" t="s">
        <v>33</v>
      </c>
      <c r="AX412" s="13" t="s">
        <v>86</v>
      </c>
      <c r="AY412" s="242" t="s">
        <v>143</v>
      </c>
    </row>
    <row r="413" s="2" customFormat="1" ht="16.5" customHeight="1">
      <c r="A413" s="38"/>
      <c r="B413" s="39"/>
      <c r="C413" s="248" t="s">
        <v>780</v>
      </c>
      <c r="D413" s="248" t="s">
        <v>239</v>
      </c>
      <c r="E413" s="249" t="s">
        <v>781</v>
      </c>
      <c r="F413" s="250" t="s">
        <v>782</v>
      </c>
      <c r="G413" s="251" t="s">
        <v>148</v>
      </c>
      <c r="H413" s="252">
        <v>310.61399999999998</v>
      </c>
      <c r="I413" s="253"/>
      <c r="J413" s="254">
        <f>ROUND(I413*H413,2)</f>
        <v>0</v>
      </c>
      <c r="K413" s="250" t="s">
        <v>149</v>
      </c>
      <c r="L413" s="255"/>
      <c r="M413" s="256" t="s">
        <v>1</v>
      </c>
      <c r="N413" s="257" t="s">
        <v>43</v>
      </c>
      <c r="O413" s="91"/>
      <c r="P413" s="227">
        <f>O413*H413</f>
        <v>0</v>
      </c>
      <c r="Q413" s="227">
        <v>0.0020999999999999999</v>
      </c>
      <c r="R413" s="227">
        <f>Q413*H413</f>
        <v>0.65228939999999991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374</v>
      </c>
      <c r="AT413" s="229" t="s">
        <v>239</v>
      </c>
      <c r="AU413" s="229" t="s">
        <v>88</v>
      </c>
      <c r="AY413" s="17" t="s">
        <v>143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86</v>
      </c>
      <c r="BK413" s="230">
        <f>ROUND(I413*H413,2)</f>
        <v>0</v>
      </c>
      <c r="BL413" s="17" t="s">
        <v>287</v>
      </c>
      <c r="BM413" s="229" t="s">
        <v>783</v>
      </c>
    </row>
    <row r="414" s="13" customFormat="1">
      <c r="A414" s="13"/>
      <c r="B414" s="231"/>
      <c r="C414" s="232"/>
      <c r="D414" s="233" t="s">
        <v>152</v>
      </c>
      <c r="E414" s="234" t="s">
        <v>1</v>
      </c>
      <c r="F414" s="235" t="s">
        <v>784</v>
      </c>
      <c r="G414" s="232"/>
      <c r="H414" s="236">
        <v>310.61399999999998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152</v>
      </c>
      <c r="AU414" s="242" t="s">
        <v>88</v>
      </c>
      <c r="AV414" s="13" t="s">
        <v>88</v>
      </c>
      <c r="AW414" s="13" t="s">
        <v>33</v>
      </c>
      <c r="AX414" s="13" t="s">
        <v>86</v>
      </c>
      <c r="AY414" s="242" t="s">
        <v>143</v>
      </c>
    </row>
    <row r="415" s="2" customFormat="1" ht="24.15" customHeight="1">
      <c r="A415" s="38"/>
      <c r="B415" s="39"/>
      <c r="C415" s="248" t="s">
        <v>785</v>
      </c>
      <c r="D415" s="248" t="s">
        <v>239</v>
      </c>
      <c r="E415" s="249" t="s">
        <v>786</v>
      </c>
      <c r="F415" s="250" t="s">
        <v>787</v>
      </c>
      <c r="G415" s="251" t="s">
        <v>148</v>
      </c>
      <c r="H415" s="252">
        <v>284.66000000000003</v>
      </c>
      <c r="I415" s="253"/>
      <c r="J415" s="254">
        <f>ROUND(I415*H415,2)</f>
        <v>0</v>
      </c>
      <c r="K415" s="250" t="s">
        <v>149</v>
      </c>
      <c r="L415" s="255"/>
      <c r="M415" s="256" t="s">
        <v>1</v>
      </c>
      <c r="N415" s="257" t="s">
        <v>43</v>
      </c>
      <c r="O415" s="91"/>
      <c r="P415" s="227">
        <f>O415*H415</f>
        <v>0</v>
      </c>
      <c r="Q415" s="227">
        <v>0.00050000000000000001</v>
      </c>
      <c r="R415" s="227">
        <f>Q415*H415</f>
        <v>0.14233000000000001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374</v>
      </c>
      <c r="AT415" s="229" t="s">
        <v>239</v>
      </c>
      <c r="AU415" s="229" t="s">
        <v>88</v>
      </c>
      <c r="AY415" s="17" t="s">
        <v>143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86</v>
      </c>
      <c r="BK415" s="230">
        <f>ROUND(I415*H415,2)</f>
        <v>0</v>
      </c>
      <c r="BL415" s="17" t="s">
        <v>287</v>
      </c>
      <c r="BM415" s="229" t="s">
        <v>788</v>
      </c>
    </row>
    <row r="416" s="2" customFormat="1" ht="24.15" customHeight="1">
      <c r="A416" s="38"/>
      <c r="B416" s="39"/>
      <c r="C416" s="218" t="s">
        <v>789</v>
      </c>
      <c r="D416" s="218" t="s">
        <v>145</v>
      </c>
      <c r="E416" s="219" t="s">
        <v>790</v>
      </c>
      <c r="F416" s="220" t="s">
        <v>791</v>
      </c>
      <c r="G416" s="221" t="s">
        <v>176</v>
      </c>
      <c r="H416" s="222">
        <v>0.73199999999999998</v>
      </c>
      <c r="I416" s="223"/>
      <c r="J416" s="224">
        <f>ROUND(I416*H416,2)</f>
        <v>0</v>
      </c>
      <c r="K416" s="220" t="s">
        <v>149</v>
      </c>
      <c r="L416" s="44"/>
      <c r="M416" s="225" t="s">
        <v>1</v>
      </c>
      <c r="N416" s="226" t="s">
        <v>43</v>
      </c>
      <c r="O416" s="91"/>
      <c r="P416" s="227">
        <f>O416*H416</f>
        <v>0</v>
      </c>
      <c r="Q416" s="227">
        <v>0</v>
      </c>
      <c r="R416" s="227">
        <f>Q416*H416</f>
        <v>0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287</v>
      </c>
      <c r="AT416" s="229" t="s">
        <v>145</v>
      </c>
      <c r="AU416" s="229" t="s">
        <v>88</v>
      </c>
      <c r="AY416" s="17" t="s">
        <v>143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86</v>
      </c>
      <c r="BK416" s="230">
        <f>ROUND(I416*H416,2)</f>
        <v>0</v>
      </c>
      <c r="BL416" s="17" t="s">
        <v>287</v>
      </c>
      <c r="BM416" s="229" t="s">
        <v>792</v>
      </c>
    </row>
    <row r="417" s="12" customFormat="1" ht="22.8" customHeight="1">
      <c r="A417" s="12"/>
      <c r="B417" s="202"/>
      <c r="C417" s="203"/>
      <c r="D417" s="204" t="s">
        <v>77</v>
      </c>
      <c r="E417" s="216" t="s">
        <v>793</v>
      </c>
      <c r="F417" s="216" t="s">
        <v>794</v>
      </c>
      <c r="G417" s="203"/>
      <c r="H417" s="203"/>
      <c r="I417" s="206"/>
      <c r="J417" s="217">
        <f>BK417</f>
        <v>0</v>
      </c>
      <c r="K417" s="203"/>
      <c r="L417" s="208"/>
      <c r="M417" s="209"/>
      <c r="N417" s="210"/>
      <c r="O417" s="210"/>
      <c r="P417" s="211">
        <f>SUM(P418:P424)</f>
        <v>0</v>
      </c>
      <c r="Q417" s="210"/>
      <c r="R417" s="211">
        <f>SUM(R418:R424)</f>
        <v>1.14937954</v>
      </c>
      <c r="S417" s="210"/>
      <c r="T417" s="212">
        <f>SUM(T418:T424)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3" t="s">
        <v>88</v>
      </c>
      <c r="AT417" s="214" t="s">
        <v>77</v>
      </c>
      <c r="AU417" s="214" t="s">
        <v>86</v>
      </c>
      <c r="AY417" s="213" t="s">
        <v>143</v>
      </c>
      <c r="BK417" s="215">
        <f>SUM(BK418:BK424)</f>
        <v>0</v>
      </c>
    </row>
    <row r="418" s="2" customFormat="1" ht="24.15" customHeight="1">
      <c r="A418" s="38"/>
      <c r="B418" s="39"/>
      <c r="C418" s="218" t="s">
        <v>795</v>
      </c>
      <c r="D418" s="218" t="s">
        <v>145</v>
      </c>
      <c r="E418" s="219" t="s">
        <v>796</v>
      </c>
      <c r="F418" s="220" t="s">
        <v>797</v>
      </c>
      <c r="G418" s="221" t="s">
        <v>148</v>
      </c>
      <c r="H418" s="222">
        <v>409.03199999999998</v>
      </c>
      <c r="I418" s="223"/>
      <c r="J418" s="224">
        <f>ROUND(I418*H418,2)</f>
        <v>0</v>
      </c>
      <c r="K418" s="220" t="s">
        <v>149</v>
      </c>
      <c r="L418" s="44"/>
      <c r="M418" s="225" t="s">
        <v>1</v>
      </c>
      <c r="N418" s="226" t="s">
        <v>43</v>
      </c>
      <c r="O418" s="91"/>
      <c r="P418" s="227">
        <f>O418*H418</f>
        <v>0</v>
      </c>
      <c r="Q418" s="227">
        <v>0.00072000000000000005</v>
      </c>
      <c r="R418" s="227">
        <f>Q418*H418</f>
        <v>0.29450303999999999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287</v>
      </c>
      <c r="AT418" s="229" t="s">
        <v>145</v>
      </c>
      <c r="AU418" s="229" t="s">
        <v>88</v>
      </c>
      <c r="AY418" s="17" t="s">
        <v>143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86</v>
      </c>
      <c r="BK418" s="230">
        <f>ROUND(I418*H418,2)</f>
        <v>0</v>
      </c>
      <c r="BL418" s="17" t="s">
        <v>287</v>
      </c>
      <c r="BM418" s="229" t="s">
        <v>798</v>
      </c>
    </row>
    <row r="419" s="13" customFormat="1">
      <c r="A419" s="13"/>
      <c r="B419" s="231"/>
      <c r="C419" s="232"/>
      <c r="D419" s="233" t="s">
        <v>152</v>
      </c>
      <c r="E419" s="234" t="s">
        <v>1</v>
      </c>
      <c r="F419" s="235" t="s">
        <v>799</v>
      </c>
      <c r="G419" s="232"/>
      <c r="H419" s="236">
        <v>399.31200000000001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152</v>
      </c>
      <c r="AU419" s="242" t="s">
        <v>88</v>
      </c>
      <c r="AV419" s="13" t="s">
        <v>88</v>
      </c>
      <c r="AW419" s="13" t="s">
        <v>33</v>
      </c>
      <c r="AX419" s="13" t="s">
        <v>78</v>
      </c>
      <c r="AY419" s="242" t="s">
        <v>143</v>
      </c>
    </row>
    <row r="420" s="13" customFormat="1">
      <c r="A420" s="13"/>
      <c r="B420" s="231"/>
      <c r="C420" s="232"/>
      <c r="D420" s="233" t="s">
        <v>152</v>
      </c>
      <c r="E420" s="234" t="s">
        <v>1</v>
      </c>
      <c r="F420" s="235" t="s">
        <v>800</v>
      </c>
      <c r="G420" s="232"/>
      <c r="H420" s="236">
        <v>9.7200000000000006</v>
      </c>
      <c r="I420" s="237"/>
      <c r="J420" s="232"/>
      <c r="K420" s="232"/>
      <c r="L420" s="238"/>
      <c r="M420" s="239"/>
      <c r="N420" s="240"/>
      <c r="O420" s="240"/>
      <c r="P420" s="240"/>
      <c r="Q420" s="240"/>
      <c r="R420" s="240"/>
      <c r="S420" s="240"/>
      <c r="T420" s="24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2" t="s">
        <v>152</v>
      </c>
      <c r="AU420" s="242" t="s">
        <v>88</v>
      </c>
      <c r="AV420" s="13" t="s">
        <v>88</v>
      </c>
      <c r="AW420" s="13" t="s">
        <v>33</v>
      </c>
      <c r="AX420" s="13" t="s">
        <v>78</v>
      </c>
      <c r="AY420" s="242" t="s">
        <v>143</v>
      </c>
    </row>
    <row r="421" s="14" customFormat="1">
      <c r="A421" s="14"/>
      <c r="B421" s="258"/>
      <c r="C421" s="259"/>
      <c r="D421" s="233" t="s">
        <v>152</v>
      </c>
      <c r="E421" s="260" t="s">
        <v>1</v>
      </c>
      <c r="F421" s="261" t="s">
        <v>251</v>
      </c>
      <c r="G421" s="259"/>
      <c r="H421" s="262">
        <v>409.03199999999998</v>
      </c>
      <c r="I421" s="263"/>
      <c r="J421" s="259"/>
      <c r="K421" s="259"/>
      <c r="L421" s="264"/>
      <c r="M421" s="265"/>
      <c r="N421" s="266"/>
      <c r="O421" s="266"/>
      <c r="P421" s="266"/>
      <c r="Q421" s="266"/>
      <c r="R421" s="266"/>
      <c r="S421" s="266"/>
      <c r="T421" s="26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8" t="s">
        <v>152</v>
      </c>
      <c r="AU421" s="268" t="s">
        <v>88</v>
      </c>
      <c r="AV421" s="14" t="s">
        <v>150</v>
      </c>
      <c r="AW421" s="14" t="s">
        <v>33</v>
      </c>
      <c r="AX421" s="14" t="s">
        <v>86</v>
      </c>
      <c r="AY421" s="268" t="s">
        <v>143</v>
      </c>
    </row>
    <row r="422" s="2" customFormat="1" ht="24.15" customHeight="1">
      <c r="A422" s="38"/>
      <c r="B422" s="39"/>
      <c r="C422" s="248" t="s">
        <v>801</v>
      </c>
      <c r="D422" s="248" t="s">
        <v>239</v>
      </c>
      <c r="E422" s="249" t="s">
        <v>802</v>
      </c>
      <c r="F422" s="250" t="s">
        <v>803</v>
      </c>
      <c r="G422" s="251" t="s">
        <v>148</v>
      </c>
      <c r="H422" s="252">
        <v>449.935</v>
      </c>
      <c r="I422" s="253"/>
      <c r="J422" s="254">
        <f>ROUND(I422*H422,2)</f>
        <v>0</v>
      </c>
      <c r="K422" s="250" t="s">
        <v>149</v>
      </c>
      <c r="L422" s="255"/>
      <c r="M422" s="256" t="s">
        <v>1</v>
      </c>
      <c r="N422" s="257" t="s">
        <v>43</v>
      </c>
      <c r="O422" s="91"/>
      <c r="P422" s="227">
        <f>O422*H422</f>
        <v>0</v>
      </c>
      <c r="Q422" s="227">
        <v>0.0019</v>
      </c>
      <c r="R422" s="227">
        <f>Q422*H422</f>
        <v>0.85487650000000004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374</v>
      </c>
      <c r="AT422" s="229" t="s">
        <v>239</v>
      </c>
      <c r="AU422" s="229" t="s">
        <v>88</v>
      </c>
      <c r="AY422" s="17" t="s">
        <v>143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86</v>
      </c>
      <c r="BK422" s="230">
        <f>ROUND(I422*H422,2)</f>
        <v>0</v>
      </c>
      <c r="BL422" s="17" t="s">
        <v>287</v>
      </c>
      <c r="BM422" s="229" t="s">
        <v>804</v>
      </c>
    </row>
    <row r="423" s="13" customFormat="1">
      <c r="A423" s="13"/>
      <c r="B423" s="231"/>
      <c r="C423" s="232"/>
      <c r="D423" s="233" t="s">
        <v>152</v>
      </c>
      <c r="E423" s="234" t="s">
        <v>1</v>
      </c>
      <c r="F423" s="235" t="s">
        <v>805</v>
      </c>
      <c r="G423" s="232"/>
      <c r="H423" s="236">
        <v>449.935</v>
      </c>
      <c r="I423" s="237"/>
      <c r="J423" s="232"/>
      <c r="K423" s="232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152</v>
      </c>
      <c r="AU423" s="242" t="s">
        <v>88</v>
      </c>
      <c r="AV423" s="13" t="s">
        <v>88</v>
      </c>
      <c r="AW423" s="13" t="s">
        <v>33</v>
      </c>
      <c r="AX423" s="13" t="s">
        <v>86</v>
      </c>
      <c r="AY423" s="242" t="s">
        <v>143</v>
      </c>
    </row>
    <row r="424" s="2" customFormat="1" ht="24.15" customHeight="1">
      <c r="A424" s="38"/>
      <c r="B424" s="39"/>
      <c r="C424" s="218" t="s">
        <v>806</v>
      </c>
      <c r="D424" s="218" t="s">
        <v>145</v>
      </c>
      <c r="E424" s="219" t="s">
        <v>807</v>
      </c>
      <c r="F424" s="220" t="s">
        <v>808</v>
      </c>
      <c r="G424" s="221" t="s">
        <v>176</v>
      </c>
      <c r="H424" s="222">
        <v>1.149</v>
      </c>
      <c r="I424" s="223"/>
      <c r="J424" s="224">
        <f>ROUND(I424*H424,2)</f>
        <v>0</v>
      </c>
      <c r="K424" s="220" t="s">
        <v>149</v>
      </c>
      <c r="L424" s="44"/>
      <c r="M424" s="225" t="s">
        <v>1</v>
      </c>
      <c r="N424" s="226" t="s">
        <v>43</v>
      </c>
      <c r="O424" s="91"/>
      <c r="P424" s="227">
        <f>O424*H424</f>
        <v>0</v>
      </c>
      <c r="Q424" s="227">
        <v>0</v>
      </c>
      <c r="R424" s="227">
        <f>Q424*H424</f>
        <v>0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287</v>
      </c>
      <c r="AT424" s="229" t="s">
        <v>145</v>
      </c>
      <c r="AU424" s="229" t="s">
        <v>88</v>
      </c>
      <c r="AY424" s="17" t="s">
        <v>143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86</v>
      </c>
      <c r="BK424" s="230">
        <f>ROUND(I424*H424,2)</f>
        <v>0</v>
      </c>
      <c r="BL424" s="17" t="s">
        <v>287</v>
      </c>
      <c r="BM424" s="229" t="s">
        <v>809</v>
      </c>
    </row>
    <row r="425" s="12" customFormat="1" ht="22.8" customHeight="1">
      <c r="A425" s="12"/>
      <c r="B425" s="202"/>
      <c r="C425" s="203"/>
      <c r="D425" s="204" t="s">
        <v>77</v>
      </c>
      <c r="E425" s="216" t="s">
        <v>810</v>
      </c>
      <c r="F425" s="216" t="s">
        <v>811</v>
      </c>
      <c r="G425" s="203"/>
      <c r="H425" s="203"/>
      <c r="I425" s="206"/>
      <c r="J425" s="217">
        <f>BK425</f>
        <v>0</v>
      </c>
      <c r="K425" s="203"/>
      <c r="L425" s="208"/>
      <c r="M425" s="209"/>
      <c r="N425" s="210"/>
      <c r="O425" s="210"/>
      <c r="P425" s="211">
        <f>SUM(P426:P457)</f>
        <v>0</v>
      </c>
      <c r="Q425" s="210"/>
      <c r="R425" s="211">
        <f>SUM(R426:R457)</f>
        <v>4.61770104</v>
      </c>
      <c r="S425" s="210"/>
      <c r="T425" s="212">
        <f>SUM(T426:T457)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3" t="s">
        <v>88</v>
      </c>
      <c r="AT425" s="214" t="s">
        <v>77</v>
      </c>
      <c r="AU425" s="214" t="s">
        <v>86</v>
      </c>
      <c r="AY425" s="213" t="s">
        <v>143</v>
      </c>
      <c r="BK425" s="215">
        <f>SUM(BK426:BK457)</f>
        <v>0</v>
      </c>
    </row>
    <row r="426" s="2" customFormat="1" ht="24.15" customHeight="1">
      <c r="A426" s="38"/>
      <c r="B426" s="39"/>
      <c r="C426" s="218" t="s">
        <v>812</v>
      </c>
      <c r="D426" s="218" t="s">
        <v>145</v>
      </c>
      <c r="E426" s="219" t="s">
        <v>813</v>
      </c>
      <c r="F426" s="220" t="s">
        <v>814</v>
      </c>
      <c r="G426" s="221" t="s">
        <v>148</v>
      </c>
      <c r="H426" s="222">
        <v>253.33000000000001</v>
      </c>
      <c r="I426" s="223"/>
      <c r="J426" s="224">
        <f>ROUND(I426*H426,2)</f>
        <v>0</v>
      </c>
      <c r="K426" s="220" t="s">
        <v>149</v>
      </c>
      <c r="L426" s="44"/>
      <c r="M426" s="225" t="s">
        <v>1</v>
      </c>
      <c r="N426" s="226" t="s">
        <v>43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287</v>
      </c>
      <c r="AT426" s="229" t="s">
        <v>145</v>
      </c>
      <c r="AU426" s="229" t="s">
        <v>88</v>
      </c>
      <c r="AY426" s="17" t="s">
        <v>143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86</v>
      </c>
      <c r="BK426" s="230">
        <f>ROUND(I426*H426,2)</f>
        <v>0</v>
      </c>
      <c r="BL426" s="17" t="s">
        <v>287</v>
      </c>
      <c r="BM426" s="229" t="s">
        <v>815</v>
      </c>
    </row>
    <row r="427" s="13" customFormat="1">
      <c r="A427" s="13"/>
      <c r="B427" s="231"/>
      <c r="C427" s="232"/>
      <c r="D427" s="233" t="s">
        <v>152</v>
      </c>
      <c r="E427" s="234" t="s">
        <v>1</v>
      </c>
      <c r="F427" s="235" t="s">
        <v>816</v>
      </c>
      <c r="G427" s="232"/>
      <c r="H427" s="236">
        <v>253.33000000000001</v>
      </c>
      <c r="I427" s="237"/>
      <c r="J427" s="232"/>
      <c r="K427" s="232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152</v>
      </c>
      <c r="AU427" s="242" t="s">
        <v>88</v>
      </c>
      <c r="AV427" s="13" t="s">
        <v>88</v>
      </c>
      <c r="AW427" s="13" t="s">
        <v>33</v>
      </c>
      <c r="AX427" s="13" t="s">
        <v>86</v>
      </c>
      <c r="AY427" s="242" t="s">
        <v>143</v>
      </c>
    </row>
    <row r="428" s="2" customFormat="1" ht="24.15" customHeight="1">
      <c r="A428" s="38"/>
      <c r="B428" s="39"/>
      <c r="C428" s="248" t="s">
        <v>817</v>
      </c>
      <c r="D428" s="248" t="s">
        <v>239</v>
      </c>
      <c r="E428" s="249" t="s">
        <v>818</v>
      </c>
      <c r="F428" s="250" t="s">
        <v>819</v>
      </c>
      <c r="G428" s="251" t="s">
        <v>148</v>
      </c>
      <c r="H428" s="252">
        <v>265.99700000000001</v>
      </c>
      <c r="I428" s="253"/>
      <c r="J428" s="254">
        <f>ROUND(I428*H428,2)</f>
        <v>0</v>
      </c>
      <c r="K428" s="250" t="s">
        <v>149</v>
      </c>
      <c r="L428" s="255"/>
      <c r="M428" s="256" t="s">
        <v>1</v>
      </c>
      <c r="N428" s="257" t="s">
        <v>43</v>
      </c>
      <c r="O428" s="91"/>
      <c r="P428" s="227">
        <f>O428*H428</f>
        <v>0</v>
      </c>
      <c r="Q428" s="227">
        <v>0.0028</v>
      </c>
      <c r="R428" s="227">
        <f>Q428*H428</f>
        <v>0.7447916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374</v>
      </c>
      <c r="AT428" s="229" t="s">
        <v>239</v>
      </c>
      <c r="AU428" s="229" t="s">
        <v>88</v>
      </c>
      <c r="AY428" s="17" t="s">
        <v>143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86</v>
      </c>
      <c r="BK428" s="230">
        <f>ROUND(I428*H428,2)</f>
        <v>0</v>
      </c>
      <c r="BL428" s="17" t="s">
        <v>287</v>
      </c>
      <c r="BM428" s="229" t="s">
        <v>820</v>
      </c>
    </row>
    <row r="429" s="13" customFormat="1">
      <c r="A429" s="13"/>
      <c r="B429" s="231"/>
      <c r="C429" s="232"/>
      <c r="D429" s="233" t="s">
        <v>152</v>
      </c>
      <c r="E429" s="234" t="s">
        <v>1</v>
      </c>
      <c r="F429" s="235" t="s">
        <v>821</v>
      </c>
      <c r="G429" s="232"/>
      <c r="H429" s="236">
        <v>265.99700000000001</v>
      </c>
      <c r="I429" s="237"/>
      <c r="J429" s="232"/>
      <c r="K429" s="232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152</v>
      </c>
      <c r="AU429" s="242" t="s">
        <v>88</v>
      </c>
      <c r="AV429" s="13" t="s">
        <v>88</v>
      </c>
      <c r="AW429" s="13" t="s">
        <v>33</v>
      </c>
      <c r="AX429" s="13" t="s">
        <v>86</v>
      </c>
      <c r="AY429" s="242" t="s">
        <v>143</v>
      </c>
    </row>
    <row r="430" s="2" customFormat="1" ht="24.15" customHeight="1">
      <c r="A430" s="38"/>
      <c r="B430" s="39"/>
      <c r="C430" s="218" t="s">
        <v>822</v>
      </c>
      <c r="D430" s="218" t="s">
        <v>145</v>
      </c>
      <c r="E430" s="219" t="s">
        <v>823</v>
      </c>
      <c r="F430" s="220" t="s">
        <v>824</v>
      </c>
      <c r="G430" s="221" t="s">
        <v>148</v>
      </c>
      <c r="H430" s="222">
        <v>371.30000000000001</v>
      </c>
      <c r="I430" s="223"/>
      <c r="J430" s="224">
        <f>ROUND(I430*H430,2)</f>
        <v>0</v>
      </c>
      <c r="K430" s="220" t="s">
        <v>149</v>
      </c>
      <c r="L430" s="44"/>
      <c r="M430" s="225" t="s">
        <v>1</v>
      </c>
      <c r="N430" s="226" t="s">
        <v>43</v>
      </c>
      <c r="O430" s="91"/>
      <c r="P430" s="227">
        <f>O430*H430</f>
        <v>0</v>
      </c>
      <c r="Q430" s="227">
        <v>0.00029999999999999997</v>
      </c>
      <c r="R430" s="227">
        <f>Q430*H430</f>
        <v>0.11138999999999999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287</v>
      </c>
      <c r="AT430" s="229" t="s">
        <v>145</v>
      </c>
      <c r="AU430" s="229" t="s">
        <v>88</v>
      </c>
      <c r="AY430" s="17" t="s">
        <v>143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86</v>
      </c>
      <c r="BK430" s="230">
        <f>ROUND(I430*H430,2)</f>
        <v>0</v>
      </c>
      <c r="BL430" s="17" t="s">
        <v>287</v>
      </c>
      <c r="BM430" s="229" t="s">
        <v>825</v>
      </c>
    </row>
    <row r="431" s="13" customFormat="1">
      <c r="A431" s="13"/>
      <c r="B431" s="231"/>
      <c r="C431" s="232"/>
      <c r="D431" s="233" t="s">
        <v>152</v>
      </c>
      <c r="E431" s="234" t="s">
        <v>1</v>
      </c>
      <c r="F431" s="235" t="s">
        <v>826</v>
      </c>
      <c r="G431" s="232"/>
      <c r="H431" s="236">
        <v>371.30000000000001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152</v>
      </c>
      <c r="AU431" s="242" t="s">
        <v>88</v>
      </c>
      <c r="AV431" s="13" t="s">
        <v>88</v>
      </c>
      <c r="AW431" s="13" t="s">
        <v>33</v>
      </c>
      <c r="AX431" s="13" t="s">
        <v>86</v>
      </c>
      <c r="AY431" s="242" t="s">
        <v>143</v>
      </c>
    </row>
    <row r="432" s="2" customFormat="1" ht="24.15" customHeight="1">
      <c r="A432" s="38"/>
      <c r="B432" s="39"/>
      <c r="C432" s="248" t="s">
        <v>827</v>
      </c>
      <c r="D432" s="248" t="s">
        <v>239</v>
      </c>
      <c r="E432" s="249" t="s">
        <v>828</v>
      </c>
      <c r="F432" s="250" t="s">
        <v>829</v>
      </c>
      <c r="G432" s="251" t="s">
        <v>148</v>
      </c>
      <c r="H432" s="252">
        <v>816.86000000000001</v>
      </c>
      <c r="I432" s="253"/>
      <c r="J432" s="254">
        <f>ROUND(I432*H432,2)</f>
        <v>0</v>
      </c>
      <c r="K432" s="250" t="s">
        <v>149</v>
      </c>
      <c r="L432" s="255"/>
      <c r="M432" s="256" t="s">
        <v>1</v>
      </c>
      <c r="N432" s="257" t="s">
        <v>43</v>
      </c>
      <c r="O432" s="91"/>
      <c r="P432" s="227">
        <f>O432*H432</f>
        <v>0</v>
      </c>
      <c r="Q432" s="227">
        <v>0.0028999999999999998</v>
      </c>
      <c r="R432" s="227">
        <f>Q432*H432</f>
        <v>2.3688940000000001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374</v>
      </c>
      <c r="AT432" s="229" t="s">
        <v>239</v>
      </c>
      <c r="AU432" s="229" t="s">
        <v>88</v>
      </c>
      <c r="AY432" s="17" t="s">
        <v>143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86</v>
      </c>
      <c r="BK432" s="230">
        <f>ROUND(I432*H432,2)</f>
        <v>0</v>
      </c>
      <c r="BL432" s="17" t="s">
        <v>287</v>
      </c>
      <c r="BM432" s="229" t="s">
        <v>830</v>
      </c>
    </row>
    <row r="433" s="13" customFormat="1">
      <c r="A433" s="13"/>
      <c r="B433" s="231"/>
      <c r="C433" s="232"/>
      <c r="D433" s="233" t="s">
        <v>152</v>
      </c>
      <c r="E433" s="234" t="s">
        <v>1</v>
      </c>
      <c r="F433" s="235" t="s">
        <v>831</v>
      </c>
      <c r="G433" s="232"/>
      <c r="H433" s="236">
        <v>816.86000000000001</v>
      </c>
      <c r="I433" s="237"/>
      <c r="J433" s="232"/>
      <c r="K433" s="232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152</v>
      </c>
      <c r="AU433" s="242" t="s">
        <v>88</v>
      </c>
      <c r="AV433" s="13" t="s">
        <v>88</v>
      </c>
      <c r="AW433" s="13" t="s">
        <v>33</v>
      </c>
      <c r="AX433" s="13" t="s">
        <v>86</v>
      </c>
      <c r="AY433" s="242" t="s">
        <v>143</v>
      </c>
    </row>
    <row r="434" s="2" customFormat="1" ht="21.75" customHeight="1">
      <c r="A434" s="38"/>
      <c r="B434" s="39"/>
      <c r="C434" s="218" t="s">
        <v>832</v>
      </c>
      <c r="D434" s="218" t="s">
        <v>145</v>
      </c>
      <c r="E434" s="219" t="s">
        <v>833</v>
      </c>
      <c r="F434" s="220" t="s">
        <v>834</v>
      </c>
      <c r="G434" s="221" t="s">
        <v>216</v>
      </c>
      <c r="H434" s="222">
        <v>2.319</v>
      </c>
      <c r="I434" s="223"/>
      <c r="J434" s="224">
        <f>ROUND(I434*H434,2)</f>
        <v>0</v>
      </c>
      <c r="K434" s="220" t="s">
        <v>149</v>
      </c>
      <c r="L434" s="44"/>
      <c r="M434" s="225" t="s">
        <v>1</v>
      </c>
      <c r="N434" s="226" t="s">
        <v>43</v>
      </c>
      <c r="O434" s="91"/>
      <c r="P434" s="227">
        <f>O434*H434</f>
        <v>0</v>
      </c>
      <c r="Q434" s="227">
        <v>0.010500000000000001</v>
      </c>
      <c r="R434" s="227">
        <f>Q434*H434</f>
        <v>0.0243495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287</v>
      </c>
      <c r="AT434" s="229" t="s">
        <v>145</v>
      </c>
      <c r="AU434" s="229" t="s">
        <v>88</v>
      </c>
      <c r="AY434" s="17" t="s">
        <v>143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86</v>
      </c>
      <c r="BK434" s="230">
        <f>ROUND(I434*H434,2)</f>
        <v>0</v>
      </c>
      <c r="BL434" s="17" t="s">
        <v>287</v>
      </c>
      <c r="BM434" s="229" t="s">
        <v>835</v>
      </c>
    </row>
    <row r="435" s="13" customFormat="1">
      <c r="A435" s="13"/>
      <c r="B435" s="231"/>
      <c r="C435" s="232"/>
      <c r="D435" s="233" t="s">
        <v>152</v>
      </c>
      <c r="E435" s="234" t="s">
        <v>1</v>
      </c>
      <c r="F435" s="235" t="s">
        <v>836</v>
      </c>
      <c r="G435" s="232"/>
      <c r="H435" s="236">
        <v>2.319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152</v>
      </c>
      <c r="AU435" s="242" t="s">
        <v>88</v>
      </c>
      <c r="AV435" s="13" t="s">
        <v>88</v>
      </c>
      <c r="AW435" s="13" t="s">
        <v>33</v>
      </c>
      <c r="AX435" s="13" t="s">
        <v>86</v>
      </c>
      <c r="AY435" s="242" t="s">
        <v>143</v>
      </c>
    </row>
    <row r="436" s="2" customFormat="1" ht="37.8" customHeight="1">
      <c r="A436" s="38"/>
      <c r="B436" s="39"/>
      <c r="C436" s="218" t="s">
        <v>837</v>
      </c>
      <c r="D436" s="218" t="s">
        <v>145</v>
      </c>
      <c r="E436" s="219" t="s">
        <v>838</v>
      </c>
      <c r="F436" s="220" t="s">
        <v>839</v>
      </c>
      <c r="G436" s="221" t="s">
        <v>148</v>
      </c>
      <c r="H436" s="222">
        <v>256.58999999999997</v>
      </c>
      <c r="I436" s="223"/>
      <c r="J436" s="224">
        <f>ROUND(I436*H436,2)</f>
        <v>0</v>
      </c>
      <c r="K436" s="220" t="s">
        <v>149</v>
      </c>
      <c r="L436" s="44"/>
      <c r="M436" s="225" t="s">
        <v>1</v>
      </c>
      <c r="N436" s="226" t="s">
        <v>43</v>
      </c>
      <c r="O436" s="91"/>
      <c r="P436" s="227">
        <f>O436*H436</f>
        <v>0</v>
      </c>
      <c r="Q436" s="227">
        <v>0.00016000000000000001</v>
      </c>
      <c r="R436" s="227">
        <f>Q436*H436</f>
        <v>0.041054399999999998</v>
      </c>
      <c r="S436" s="227">
        <v>0</v>
      </c>
      <c r="T436" s="228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287</v>
      </c>
      <c r="AT436" s="229" t="s">
        <v>145</v>
      </c>
      <c r="AU436" s="229" t="s">
        <v>88</v>
      </c>
      <c r="AY436" s="17" t="s">
        <v>143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86</v>
      </c>
      <c r="BK436" s="230">
        <f>ROUND(I436*H436,2)</f>
        <v>0</v>
      </c>
      <c r="BL436" s="17" t="s">
        <v>287</v>
      </c>
      <c r="BM436" s="229" t="s">
        <v>840</v>
      </c>
    </row>
    <row r="437" s="13" customFormat="1">
      <c r="A437" s="13"/>
      <c r="B437" s="231"/>
      <c r="C437" s="232"/>
      <c r="D437" s="233" t="s">
        <v>152</v>
      </c>
      <c r="E437" s="234" t="s">
        <v>1</v>
      </c>
      <c r="F437" s="235" t="s">
        <v>841</v>
      </c>
      <c r="G437" s="232"/>
      <c r="H437" s="236">
        <v>256.58999999999997</v>
      </c>
      <c r="I437" s="237"/>
      <c r="J437" s="232"/>
      <c r="K437" s="232"/>
      <c r="L437" s="238"/>
      <c r="M437" s="239"/>
      <c r="N437" s="240"/>
      <c r="O437" s="240"/>
      <c r="P437" s="240"/>
      <c r="Q437" s="240"/>
      <c r="R437" s="240"/>
      <c r="S437" s="240"/>
      <c r="T437" s="24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2" t="s">
        <v>152</v>
      </c>
      <c r="AU437" s="242" t="s">
        <v>88</v>
      </c>
      <c r="AV437" s="13" t="s">
        <v>88</v>
      </c>
      <c r="AW437" s="13" t="s">
        <v>33</v>
      </c>
      <c r="AX437" s="13" t="s">
        <v>86</v>
      </c>
      <c r="AY437" s="242" t="s">
        <v>143</v>
      </c>
    </row>
    <row r="438" s="2" customFormat="1" ht="24.15" customHeight="1">
      <c r="A438" s="38"/>
      <c r="B438" s="39"/>
      <c r="C438" s="248" t="s">
        <v>842</v>
      </c>
      <c r="D438" s="248" t="s">
        <v>239</v>
      </c>
      <c r="E438" s="249" t="s">
        <v>843</v>
      </c>
      <c r="F438" s="250" t="s">
        <v>844</v>
      </c>
      <c r="G438" s="251" t="s">
        <v>148</v>
      </c>
      <c r="H438" s="252">
        <v>538.83900000000006</v>
      </c>
      <c r="I438" s="253"/>
      <c r="J438" s="254">
        <f>ROUND(I438*H438,2)</f>
        <v>0</v>
      </c>
      <c r="K438" s="250" t="s">
        <v>149</v>
      </c>
      <c r="L438" s="255"/>
      <c r="M438" s="256" t="s">
        <v>1</v>
      </c>
      <c r="N438" s="257" t="s">
        <v>43</v>
      </c>
      <c r="O438" s="91"/>
      <c r="P438" s="227">
        <f>O438*H438</f>
        <v>0</v>
      </c>
      <c r="Q438" s="227">
        <v>0.0018</v>
      </c>
      <c r="R438" s="227">
        <f>Q438*H438</f>
        <v>0.96991020000000006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374</v>
      </c>
      <c r="AT438" s="229" t="s">
        <v>239</v>
      </c>
      <c r="AU438" s="229" t="s">
        <v>88</v>
      </c>
      <c r="AY438" s="17" t="s">
        <v>143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86</v>
      </c>
      <c r="BK438" s="230">
        <f>ROUND(I438*H438,2)</f>
        <v>0</v>
      </c>
      <c r="BL438" s="17" t="s">
        <v>287</v>
      </c>
      <c r="BM438" s="229" t="s">
        <v>845</v>
      </c>
    </row>
    <row r="439" s="13" customFormat="1">
      <c r="A439" s="13"/>
      <c r="B439" s="231"/>
      <c r="C439" s="232"/>
      <c r="D439" s="233" t="s">
        <v>152</v>
      </c>
      <c r="E439" s="234" t="s">
        <v>1</v>
      </c>
      <c r="F439" s="235" t="s">
        <v>846</v>
      </c>
      <c r="G439" s="232"/>
      <c r="H439" s="236">
        <v>538.83900000000006</v>
      </c>
      <c r="I439" s="237"/>
      <c r="J439" s="232"/>
      <c r="K439" s="232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152</v>
      </c>
      <c r="AU439" s="242" t="s">
        <v>88</v>
      </c>
      <c r="AV439" s="13" t="s">
        <v>88</v>
      </c>
      <c r="AW439" s="13" t="s">
        <v>33</v>
      </c>
      <c r="AX439" s="13" t="s">
        <v>86</v>
      </c>
      <c r="AY439" s="242" t="s">
        <v>143</v>
      </c>
    </row>
    <row r="440" s="2" customFormat="1" ht="24.15" customHeight="1">
      <c r="A440" s="38"/>
      <c r="B440" s="39"/>
      <c r="C440" s="218" t="s">
        <v>847</v>
      </c>
      <c r="D440" s="218" t="s">
        <v>145</v>
      </c>
      <c r="E440" s="219" t="s">
        <v>848</v>
      </c>
      <c r="F440" s="220" t="s">
        <v>849</v>
      </c>
      <c r="G440" s="221" t="s">
        <v>148</v>
      </c>
      <c r="H440" s="222">
        <v>374.92899999999997</v>
      </c>
      <c r="I440" s="223"/>
      <c r="J440" s="224">
        <f>ROUND(I440*H440,2)</f>
        <v>0</v>
      </c>
      <c r="K440" s="220" t="s">
        <v>149</v>
      </c>
      <c r="L440" s="44"/>
      <c r="M440" s="225" t="s">
        <v>1</v>
      </c>
      <c r="N440" s="226" t="s">
        <v>43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287</v>
      </c>
      <c r="AT440" s="229" t="s">
        <v>145</v>
      </c>
      <c r="AU440" s="229" t="s">
        <v>88</v>
      </c>
      <c r="AY440" s="17" t="s">
        <v>143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86</v>
      </c>
      <c r="BK440" s="230">
        <f>ROUND(I440*H440,2)</f>
        <v>0</v>
      </c>
      <c r="BL440" s="17" t="s">
        <v>287</v>
      </c>
      <c r="BM440" s="229" t="s">
        <v>850</v>
      </c>
    </row>
    <row r="441" s="13" customFormat="1">
      <c r="A441" s="13"/>
      <c r="B441" s="231"/>
      <c r="C441" s="232"/>
      <c r="D441" s="233" t="s">
        <v>152</v>
      </c>
      <c r="E441" s="234" t="s">
        <v>1</v>
      </c>
      <c r="F441" s="235" t="s">
        <v>851</v>
      </c>
      <c r="G441" s="232"/>
      <c r="H441" s="236">
        <v>364.38799999999998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152</v>
      </c>
      <c r="AU441" s="242" t="s">
        <v>88</v>
      </c>
      <c r="AV441" s="13" t="s">
        <v>88</v>
      </c>
      <c r="AW441" s="13" t="s">
        <v>33</v>
      </c>
      <c r="AX441" s="13" t="s">
        <v>78</v>
      </c>
      <c r="AY441" s="242" t="s">
        <v>143</v>
      </c>
    </row>
    <row r="442" s="13" customFormat="1">
      <c r="A442" s="13"/>
      <c r="B442" s="231"/>
      <c r="C442" s="232"/>
      <c r="D442" s="233" t="s">
        <v>152</v>
      </c>
      <c r="E442" s="234" t="s">
        <v>1</v>
      </c>
      <c r="F442" s="235" t="s">
        <v>852</v>
      </c>
      <c r="G442" s="232"/>
      <c r="H442" s="236">
        <v>10.541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152</v>
      </c>
      <c r="AU442" s="242" t="s">
        <v>88</v>
      </c>
      <c r="AV442" s="13" t="s">
        <v>88</v>
      </c>
      <c r="AW442" s="13" t="s">
        <v>33</v>
      </c>
      <c r="AX442" s="13" t="s">
        <v>78</v>
      </c>
      <c r="AY442" s="242" t="s">
        <v>143</v>
      </c>
    </row>
    <row r="443" s="14" customFormat="1">
      <c r="A443" s="14"/>
      <c r="B443" s="258"/>
      <c r="C443" s="259"/>
      <c r="D443" s="233" t="s">
        <v>152</v>
      </c>
      <c r="E443" s="260" t="s">
        <v>1</v>
      </c>
      <c r="F443" s="261" t="s">
        <v>251</v>
      </c>
      <c r="G443" s="259"/>
      <c r="H443" s="262">
        <v>374.92899999999997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152</v>
      </c>
      <c r="AU443" s="268" t="s">
        <v>88</v>
      </c>
      <c r="AV443" s="14" t="s">
        <v>150</v>
      </c>
      <c r="AW443" s="14" t="s">
        <v>33</v>
      </c>
      <c r="AX443" s="14" t="s">
        <v>86</v>
      </c>
      <c r="AY443" s="268" t="s">
        <v>143</v>
      </c>
    </row>
    <row r="444" s="2" customFormat="1" ht="24.15" customHeight="1">
      <c r="A444" s="38"/>
      <c r="B444" s="39"/>
      <c r="C444" s="248" t="s">
        <v>853</v>
      </c>
      <c r="D444" s="248" t="s">
        <v>239</v>
      </c>
      <c r="E444" s="249" t="s">
        <v>854</v>
      </c>
      <c r="F444" s="250" t="s">
        <v>855</v>
      </c>
      <c r="G444" s="251" t="s">
        <v>148</v>
      </c>
      <c r="H444" s="252">
        <v>412.42200000000003</v>
      </c>
      <c r="I444" s="253"/>
      <c r="J444" s="254">
        <f>ROUND(I444*H444,2)</f>
        <v>0</v>
      </c>
      <c r="K444" s="250" t="s">
        <v>149</v>
      </c>
      <c r="L444" s="255"/>
      <c r="M444" s="256" t="s">
        <v>1</v>
      </c>
      <c r="N444" s="257" t="s">
        <v>43</v>
      </c>
      <c r="O444" s="91"/>
      <c r="P444" s="227">
        <f>O444*H444</f>
        <v>0</v>
      </c>
      <c r="Q444" s="227">
        <v>0.00051999999999999995</v>
      </c>
      <c r="R444" s="227">
        <f>Q444*H444</f>
        <v>0.21445944</v>
      </c>
      <c r="S444" s="227">
        <v>0</v>
      </c>
      <c r="T444" s="22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9" t="s">
        <v>374</v>
      </c>
      <c r="AT444" s="229" t="s">
        <v>239</v>
      </c>
      <c r="AU444" s="229" t="s">
        <v>88</v>
      </c>
      <c r="AY444" s="17" t="s">
        <v>143</v>
      </c>
      <c r="BE444" s="230">
        <f>IF(N444="základní",J444,0)</f>
        <v>0</v>
      </c>
      <c r="BF444" s="230">
        <f>IF(N444="snížená",J444,0)</f>
        <v>0</v>
      </c>
      <c r="BG444" s="230">
        <f>IF(N444="zákl. přenesená",J444,0)</f>
        <v>0</v>
      </c>
      <c r="BH444" s="230">
        <f>IF(N444="sníž. přenesená",J444,0)</f>
        <v>0</v>
      </c>
      <c r="BI444" s="230">
        <f>IF(N444="nulová",J444,0)</f>
        <v>0</v>
      </c>
      <c r="BJ444" s="17" t="s">
        <v>86</v>
      </c>
      <c r="BK444" s="230">
        <f>ROUND(I444*H444,2)</f>
        <v>0</v>
      </c>
      <c r="BL444" s="17" t="s">
        <v>287</v>
      </c>
      <c r="BM444" s="229" t="s">
        <v>856</v>
      </c>
    </row>
    <row r="445" s="13" customFormat="1">
      <c r="A445" s="13"/>
      <c r="B445" s="231"/>
      <c r="C445" s="232"/>
      <c r="D445" s="233" t="s">
        <v>152</v>
      </c>
      <c r="E445" s="234" t="s">
        <v>1</v>
      </c>
      <c r="F445" s="235" t="s">
        <v>857</v>
      </c>
      <c r="G445" s="232"/>
      <c r="H445" s="236">
        <v>412.42200000000003</v>
      </c>
      <c r="I445" s="237"/>
      <c r="J445" s="232"/>
      <c r="K445" s="232"/>
      <c r="L445" s="238"/>
      <c r="M445" s="239"/>
      <c r="N445" s="240"/>
      <c r="O445" s="240"/>
      <c r="P445" s="240"/>
      <c r="Q445" s="240"/>
      <c r="R445" s="240"/>
      <c r="S445" s="240"/>
      <c r="T445" s="24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2" t="s">
        <v>152</v>
      </c>
      <c r="AU445" s="242" t="s">
        <v>88</v>
      </c>
      <c r="AV445" s="13" t="s">
        <v>88</v>
      </c>
      <c r="AW445" s="13" t="s">
        <v>33</v>
      </c>
      <c r="AX445" s="13" t="s">
        <v>86</v>
      </c>
      <c r="AY445" s="242" t="s">
        <v>143</v>
      </c>
    </row>
    <row r="446" s="2" customFormat="1" ht="24.15" customHeight="1">
      <c r="A446" s="38"/>
      <c r="B446" s="39"/>
      <c r="C446" s="218" t="s">
        <v>858</v>
      </c>
      <c r="D446" s="218" t="s">
        <v>145</v>
      </c>
      <c r="E446" s="219" t="s">
        <v>859</v>
      </c>
      <c r="F446" s="220" t="s">
        <v>860</v>
      </c>
      <c r="G446" s="221" t="s">
        <v>148</v>
      </c>
      <c r="H446" s="222">
        <v>871.048</v>
      </c>
      <c r="I446" s="223"/>
      <c r="J446" s="224">
        <f>ROUND(I446*H446,2)</f>
        <v>0</v>
      </c>
      <c r="K446" s="220" t="s">
        <v>149</v>
      </c>
      <c r="L446" s="44"/>
      <c r="M446" s="225" t="s">
        <v>1</v>
      </c>
      <c r="N446" s="226" t="s">
        <v>43</v>
      </c>
      <c r="O446" s="91"/>
      <c r="P446" s="227">
        <f>O446*H446</f>
        <v>0</v>
      </c>
      <c r="Q446" s="227">
        <v>1.0000000000000001E-05</v>
      </c>
      <c r="R446" s="227">
        <f>Q446*H446</f>
        <v>0.0087104800000000013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287</v>
      </c>
      <c r="AT446" s="229" t="s">
        <v>145</v>
      </c>
      <c r="AU446" s="229" t="s">
        <v>88</v>
      </c>
      <c r="AY446" s="17" t="s">
        <v>143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86</v>
      </c>
      <c r="BK446" s="230">
        <f>ROUND(I446*H446,2)</f>
        <v>0</v>
      </c>
      <c r="BL446" s="17" t="s">
        <v>287</v>
      </c>
      <c r="BM446" s="229" t="s">
        <v>861</v>
      </c>
    </row>
    <row r="447" s="13" customFormat="1">
      <c r="A447" s="13"/>
      <c r="B447" s="231"/>
      <c r="C447" s="232"/>
      <c r="D447" s="233" t="s">
        <v>152</v>
      </c>
      <c r="E447" s="234" t="s">
        <v>1</v>
      </c>
      <c r="F447" s="235" t="s">
        <v>862</v>
      </c>
      <c r="G447" s="232"/>
      <c r="H447" s="236">
        <v>364.38799999999998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152</v>
      </c>
      <c r="AU447" s="242" t="s">
        <v>88</v>
      </c>
      <c r="AV447" s="13" t="s">
        <v>88</v>
      </c>
      <c r="AW447" s="13" t="s">
        <v>33</v>
      </c>
      <c r="AX447" s="13" t="s">
        <v>78</v>
      </c>
      <c r="AY447" s="242" t="s">
        <v>143</v>
      </c>
    </row>
    <row r="448" s="13" customFormat="1">
      <c r="A448" s="13"/>
      <c r="B448" s="231"/>
      <c r="C448" s="232"/>
      <c r="D448" s="233" t="s">
        <v>152</v>
      </c>
      <c r="E448" s="234" t="s">
        <v>1</v>
      </c>
      <c r="F448" s="235" t="s">
        <v>863</v>
      </c>
      <c r="G448" s="232"/>
      <c r="H448" s="236">
        <v>253.33000000000001</v>
      </c>
      <c r="I448" s="237"/>
      <c r="J448" s="232"/>
      <c r="K448" s="232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152</v>
      </c>
      <c r="AU448" s="242" t="s">
        <v>88</v>
      </c>
      <c r="AV448" s="13" t="s">
        <v>88</v>
      </c>
      <c r="AW448" s="13" t="s">
        <v>33</v>
      </c>
      <c r="AX448" s="13" t="s">
        <v>78</v>
      </c>
      <c r="AY448" s="242" t="s">
        <v>143</v>
      </c>
    </row>
    <row r="449" s="13" customFormat="1">
      <c r="A449" s="13"/>
      <c r="B449" s="231"/>
      <c r="C449" s="232"/>
      <c r="D449" s="233" t="s">
        <v>152</v>
      </c>
      <c r="E449" s="234" t="s">
        <v>1</v>
      </c>
      <c r="F449" s="235" t="s">
        <v>864</v>
      </c>
      <c r="G449" s="232"/>
      <c r="H449" s="236">
        <v>253.33000000000001</v>
      </c>
      <c r="I449" s="237"/>
      <c r="J449" s="232"/>
      <c r="K449" s="232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152</v>
      </c>
      <c r="AU449" s="242" t="s">
        <v>88</v>
      </c>
      <c r="AV449" s="13" t="s">
        <v>88</v>
      </c>
      <c r="AW449" s="13" t="s">
        <v>33</v>
      </c>
      <c r="AX449" s="13" t="s">
        <v>78</v>
      </c>
      <c r="AY449" s="242" t="s">
        <v>143</v>
      </c>
    </row>
    <row r="450" s="14" customFormat="1">
      <c r="A450" s="14"/>
      <c r="B450" s="258"/>
      <c r="C450" s="259"/>
      <c r="D450" s="233" t="s">
        <v>152</v>
      </c>
      <c r="E450" s="260" t="s">
        <v>1</v>
      </c>
      <c r="F450" s="261" t="s">
        <v>251</v>
      </c>
      <c r="G450" s="259"/>
      <c r="H450" s="262">
        <v>871.048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8" t="s">
        <v>152</v>
      </c>
      <c r="AU450" s="268" t="s">
        <v>88</v>
      </c>
      <c r="AV450" s="14" t="s">
        <v>150</v>
      </c>
      <c r="AW450" s="14" t="s">
        <v>33</v>
      </c>
      <c r="AX450" s="14" t="s">
        <v>86</v>
      </c>
      <c r="AY450" s="268" t="s">
        <v>143</v>
      </c>
    </row>
    <row r="451" s="2" customFormat="1" ht="24.15" customHeight="1">
      <c r="A451" s="38"/>
      <c r="B451" s="39"/>
      <c r="C451" s="248" t="s">
        <v>865</v>
      </c>
      <c r="D451" s="248" t="s">
        <v>239</v>
      </c>
      <c r="E451" s="249" t="s">
        <v>866</v>
      </c>
      <c r="F451" s="250" t="s">
        <v>867</v>
      </c>
      <c r="G451" s="251" t="s">
        <v>148</v>
      </c>
      <c r="H451" s="252">
        <v>679.49000000000001</v>
      </c>
      <c r="I451" s="253"/>
      <c r="J451" s="254">
        <f>ROUND(I451*H451,2)</f>
        <v>0</v>
      </c>
      <c r="K451" s="250" t="s">
        <v>149</v>
      </c>
      <c r="L451" s="255"/>
      <c r="M451" s="256" t="s">
        <v>1</v>
      </c>
      <c r="N451" s="257" t="s">
        <v>43</v>
      </c>
      <c r="O451" s="91"/>
      <c r="P451" s="227">
        <f>O451*H451</f>
        <v>0</v>
      </c>
      <c r="Q451" s="227">
        <v>0.00013999999999999999</v>
      </c>
      <c r="R451" s="227">
        <f>Q451*H451</f>
        <v>0.095128599999999994</v>
      </c>
      <c r="S451" s="227">
        <v>0</v>
      </c>
      <c r="T451" s="22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374</v>
      </c>
      <c r="AT451" s="229" t="s">
        <v>239</v>
      </c>
      <c r="AU451" s="229" t="s">
        <v>88</v>
      </c>
      <c r="AY451" s="17" t="s">
        <v>143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86</v>
      </c>
      <c r="BK451" s="230">
        <f>ROUND(I451*H451,2)</f>
        <v>0</v>
      </c>
      <c r="BL451" s="17" t="s">
        <v>287</v>
      </c>
      <c r="BM451" s="229" t="s">
        <v>868</v>
      </c>
    </row>
    <row r="452" s="13" customFormat="1">
      <c r="A452" s="13"/>
      <c r="B452" s="231"/>
      <c r="C452" s="232"/>
      <c r="D452" s="233" t="s">
        <v>152</v>
      </c>
      <c r="E452" s="234" t="s">
        <v>1</v>
      </c>
      <c r="F452" s="235" t="s">
        <v>869</v>
      </c>
      <c r="G452" s="232"/>
      <c r="H452" s="236">
        <v>400.827</v>
      </c>
      <c r="I452" s="237"/>
      <c r="J452" s="232"/>
      <c r="K452" s="232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152</v>
      </c>
      <c r="AU452" s="242" t="s">
        <v>88</v>
      </c>
      <c r="AV452" s="13" t="s">
        <v>88</v>
      </c>
      <c r="AW452" s="13" t="s">
        <v>33</v>
      </c>
      <c r="AX452" s="13" t="s">
        <v>78</v>
      </c>
      <c r="AY452" s="242" t="s">
        <v>143</v>
      </c>
    </row>
    <row r="453" s="13" customFormat="1">
      <c r="A453" s="13"/>
      <c r="B453" s="231"/>
      <c r="C453" s="232"/>
      <c r="D453" s="233" t="s">
        <v>152</v>
      </c>
      <c r="E453" s="234" t="s">
        <v>1</v>
      </c>
      <c r="F453" s="235" t="s">
        <v>870</v>
      </c>
      <c r="G453" s="232"/>
      <c r="H453" s="236">
        <v>278.66300000000001</v>
      </c>
      <c r="I453" s="237"/>
      <c r="J453" s="232"/>
      <c r="K453" s="232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152</v>
      </c>
      <c r="AU453" s="242" t="s">
        <v>88</v>
      </c>
      <c r="AV453" s="13" t="s">
        <v>88</v>
      </c>
      <c r="AW453" s="13" t="s">
        <v>33</v>
      </c>
      <c r="AX453" s="13" t="s">
        <v>78</v>
      </c>
      <c r="AY453" s="242" t="s">
        <v>143</v>
      </c>
    </row>
    <row r="454" s="14" customFormat="1">
      <c r="A454" s="14"/>
      <c r="B454" s="258"/>
      <c r="C454" s="259"/>
      <c r="D454" s="233" t="s">
        <v>152</v>
      </c>
      <c r="E454" s="260" t="s">
        <v>1</v>
      </c>
      <c r="F454" s="261" t="s">
        <v>251</v>
      </c>
      <c r="G454" s="259"/>
      <c r="H454" s="262">
        <v>679.49000000000001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8" t="s">
        <v>152</v>
      </c>
      <c r="AU454" s="268" t="s">
        <v>88</v>
      </c>
      <c r="AV454" s="14" t="s">
        <v>150</v>
      </c>
      <c r="AW454" s="14" t="s">
        <v>33</v>
      </c>
      <c r="AX454" s="14" t="s">
        <v>86</v>
      </c>
      <c r="AY454" s="268" t="s">
        <v>143</v>
      </c>
    </row>
    <row r="455" s="2" customFormat="1" ht="44.25" customHeight="1">
      <c r="A455" s="38"/>
      <c r="B455" s="39"/>
      <c r="C455" s="248" t="s">
        <v>871</v>
      </c>
      <c r="D455" s="248" t="s">
        <v>239</v>
      </c>
      <c r="E455" s="249" t="s">
        <v>872</v>
      </c>
      <c r="F455" s="250" t="s">
        <v>873</v>
      </c>
      <c r="G455" s="251" t="s">
        <v>148</v>
      </c>
      <c r="H455" s="252">
        <v>278.66300000000001</v>
      </c>
      <c r="I455" s="253"/>
      <c r="J455" s="254">
        <f>ROUND(I455*H455,2)</f>
        <v>0</v>
      </c>
      <c r="K455" s="250" t="s">
        <v>149</v>
      </c>
      <c r="L455" s="255"/>
      <c r="M455" s="256" t="s">
        <v>1</v>
      </c>
      <c r="N455" s="257" t="s">
        <v>43</v>
      </c>
      <c r="O455" s="91"/>
      <c r="P455" s="227">
        <f>O455*H455</f>
        <v>0</v>
      </c>
      <c r="Q455" s="227">
        <v>0.00013999999999999999</v>
      </c>
      <c r="R455" s="227">
        <f>Q455*H455</f>
        <v>0.039012819999999997</v>
      </c>
      <c r="S455" s="227">
        <v>0</v>
      </c>
      <c r="T455" s="22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374</v>
      </c>
      <c r="AT455" s="229" t="s">
        <v>239</v>
      </c>
      <c r="AU455" s="229" t="s">
        <v>88</v>
      </c>
      <c r="AY455" s="17" t="s">
        <v>143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86</v>
      </c>
      <c r="BK455" s="230">
        <f>ROUND(I455*H455,2)</f>
        <v>0</v>
      </c>
      <c r="BL455" s="17" t="s">
        <v>287</v>
      </c>
      <c r="BM455" s="229" t="s">
        <v>874</v>
      </c>
    </row>
    <row r="456" s="13" customFormat="1">
      <c r="A456" s="13"/>
      <c r="B456" s="231"/>
      <c r="C456" s="232"/>
      <c r="D456" s="233" t="s">
        <v>152</v>
      </c>
      <c r="E456" s="234" t="s">
        <v>1</v>
      </c>
      <c r="F456" s="235" t="s">
        <v>875</v>
      </c>
      <c r="G456" s="232"/>
      <c r="H456" s="236">
        <v>278.66300000000001</v>
      </c>
      <c r="I456" s="237"/>
      <c r="J456" s="232"/>
      <c r="K456" s="232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152</v>
      </c>
      <c r="AU456" s="242" t="s">
        <v>88</v>
      </c>
      <c r="AV456" s="13" t="s">
        <v>88</v>
      </c>
      <c r="AW456" s="13" t="s">
        <v>33</v>
      </c>
      <c r="AX456" s="13" t="s">
        <v>86</v>
      </c>
      <c r="AY456" s="242" t="s">
        <v>143</v>
      </c>
    </row>
    <row r="457" s="2" customFormat="1" ht="24.15" customHeight="1">
      <c r="A457" s="38"/>
      <c r="B457" s="39"/>
      <c r="C457" s="218" t="s">
        <v>876</v>
      </c>
      <c r="D457" s="218" t="s">
        <v>145</v>
      </c>
      <c r="E457" s="219" t="s">
        <v>877</v>
      </c>
      <c r="F457" s="220" t="s">
        <v>878</v>
      </c>
      <c r="G457" s="221" t="s">
        <v>176</v>
      </c>
      <c r="H457" s="222">
        <v>3.6869999999999998</v>
      </c>
      <c r="I457" s="223"/>
      <c r="J457" s="224">
        <f>ROUND(I457*H457,2)</f>
        <v>0</v>
      </c>
      <c r="K457" s="220" t="s">
        <v>149</v>
      </c>
      <c r="L457" s="44"/>
      <c r="M457" s="225" t="s">
        <v>1</v>
      </c>
      <c r="N457" s="226" t="s">
        <v>43</v>
      </c>
      <c r="O457" s="91"/>
      <c r="P457" s="227">
        <f>O457*H457</f>
        <v>0</v>
      </c>
      <c r="Q457" s="227">
        <v>0</v>
      </c>
      <c r="R457" s="227">
        <f>Q457*H457</f>
        <v>0</v>
      </c>
      <c r="S457" s="227">
        <v>0</v>
      </c>
      <c r="T457" s="228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9" t="s">
        <v>287</v>
      </c>
      <c r="AT457" s="229" t="s">
        <v>145</v>
      </c>
      <c r="AU457" s="229" t="s">
        <v>88</v>
      </c>
      <c r="AY457" s="17" t="s">
        <v>143</v>
      </c>
      <c r="BE457" s="230">
        <f>IF(N457="základní",J457,0)</f>
        <v>0</v>
      </c>
      <c r="BF457" s="230">
        <f>IF(N457="snížená",J457,0)</f>
        <v>0</v>
      </c>
      <c r="BG457" s="230">
        <f>IF(N457="zákl. přenesená",J457,0)</f>
        <v>0</v>
      </c>
      <c r="BH457" s="230">
        <f>IF(N457="sníž. přenesená",J457,0)</f>
        <v>0</v>
      </c>
      <c r="BI457" s="230">
        <f>IF(N457="nulová",J457,0)</f>
        <v>0</v>
      </c>
      <c r="BJ457" s="17" t="s">
        <v>86</v>
      </c>
      <c r="BK457" s="230">
        <f>ROUND(I457*H457,2)</f>
        <v>0</v>
      </c>
      <c r="BL457" s="17" t="s">
        <v>287</v>
      </c>
      <c r="BM457" s="229" t="s">
        <v>879</v>
      </c>
    </row>
    <row r="458" s="12" customFormat="1" ht="22.8" customHeight="1">
      <c r="A458" s="12"/>
      <c r="B458" s="202"/>
      <c r="C458" s="203"/>
      <c r="D458" s="204" t="s">
        <v>77</v>
      </c>
      <c r="E458" s="216" t="s">
        <v>880</v>
      </c>
      <c r="F458" s="216" t="s">
        <v>881</v>
      </c>
      <c r="G458" s="203"/>
      <c r="H458" s="203"/>
      <c r="I458" s="206"/>
      <c r="J458" s="217">
        <f>BK458</f>
        <v>0</v>
      </c>
      <c r="K458" s="203"/>
      <c r="L458" s="208"/>
      <c r="M458" s="209"/>
      <c r="N458" s="210"/>
      <c r="O458" s="210"/>
      <c r="P458" s="211">
        <f>SUM(P459:P485)</f>
        <v>0</v>
      </c>
      <c r="Q458" s="210"/>
      <c r="R458" s="211">
        <f>SUM(R459:R485)</f>
        <v>10.47732807</v>
      </c>
      <c r="S458" s="210"/>
      <c r="T458" s="212">
        <f>SUM(T459:T485)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3" t="s">
        <v>88</v>
      </c>
      <c r="AT458" s="214" t="s">
        <v>77</v>
      </c>
      <c r="AU458" s="214" t="s">
        <v>86</v>
      </c>
      <c r="AY458" s="213" t="s">
        <v>143</v>
      </c>
      <c r="BK458" s="215">
        <f>SUM(BK459:BK485)</f>
        <v>0</v>
      </c>
    </row>
    <row r="459" s="2" customFormat="1" ht="33" customHeight="1">
      <c r="A459" s="38"/>
      <c r="B459" s="39"/>
      <c r="C459" s="218" t="s">
        <v>882</v>
      </c>
      <c r="D459" s="218" t="s">
        <v>145</v>
      </c>
      <c r="E459" s="219" t="s">
        <v>883</v>
      </c>
      <c r="F459" s="220" t="s">
        <v>884</v>
      </c>
      <c r="G459" s="221" t="s">
        <v>216</v>
      </c>
      <c r="H459" s="222">
        <v>17.786999999999999</v>
      </c>
      <c r="I459" s="223"/>
      <c r="J459" s="224">
        <f>ROUND(I459*H459,2)</f>
        <v>0</v>
      </c>
      <c r="K459" s="220" t="s">
        <v>149</v>
      </c>
      <c r="L459" s="44"/>
      <c r="M459" s="225" t="s">
        <v>1</v>
      </c>
      <c r="N459" s="226" t="s">
        <v>43</v>
      </c>
      <c r="O459" s="91"/>
      <c r="P459" s="227">
        <f>O459*H459</f>
        <v>0</v>
      </c>
      <c r="Q459" s="227">
        <v>0.00189</v>
      </c>
      <c r="R459" s="227">
        <f>Q459*H459</f>
        <v>0.033617429999999997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287</v>
      </c>
      <c r="AT459" s="229" t="s">
        <v>145</v>
      </c>
      <c r="AU459" s="229" t="s">
        <v>88</v>
      </c>
      <c r="AY459" s="17" t="s">
        <v>143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86</v>
      </c>
      <c r="BK459" s="230">
        <f>ROUND(I459*H459,2)</f>
        <v>0</v>
      </c>
      <c r="BL459" s="17" t="s">
        <v>287</v>
      </c>
      <c r="BM459" s="229" t="s">
        <v>885</v>
      </c>
    </row>
    <row r="460" s="13" customFormat="1">
      <c r="A460" s="13"/>
      <c r="B460" s="231"/>
      <c r="C460" s="232"/>
      <c r="D460" s="233" t="s">
        <v>152</v>
      </c>
      <c r="E460" s="234" t="s">
        <v>1</v>
      </c>
      <c r="F460" s="235" t="s">
        <v>886</v>
      </c>
      <c r="G460" s="232"/>
      <c r="H460" s="236">
        <v>17.786999999999999</v>
      </c>
      <c r="I460" s="237"/>
      <c r="J460" s="232"/>
      <c r="K460" s="232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152</v>
      </c>
      <c r="AU460" s="242" t="s">
        <v>88</v>
      </c>
      <c r="AV460" s="13" t="s">
        <v>88</v>
      </c>
      <c r="AW460" s="13" t="s">
        <v>33</v>
      </c>
      <c r="AX460" s="13" t="s">
        <v>86</v>
      </c>
      <c r="AY460" s="242" t="s">
        <v>143</v>
      </c>
    </row>
    <row r="461" s="2" customFormat="1" ht="21.75" customHeight="1">
      <c r="A461" s="38"/>
      <c r="B461" s="39"/>
      <c r="C461" s="218" t="s">
        <v>887</v>
      </c>
      <c r="D461" s="218" t="s">
        <v>145</v>
      </c>
      <c r="E461" s="219" t="s">
        <v>888</v>
      </c>
      <c r="F461" s="220" t="s">
        <v>889</v>
      </c>
      <c r="G461" s="221" t="s">
        <v>316</v>
      </c>
      <c r="H461" s="222">
        <v>21</v>
      </c>
      <c r="I461" s="223"/>
      <c r="J461" s="224">
        <f>ROUND(I461*H461,2)</f>
        <v>0</v>
      </c>
      <c r="K461" s="220" t="s">
        <v>1</v>
      </c>
      <c r="L461" s="44"/>
      <c r="M461" s="225" t="s">
        <v>1</v>
      </c>
      <c r="N461" s="226" t="s">
        <v>43</v>
      </c>
      <c r="O461" s="91"/>
      <c r="P461" s="227">
        <f>O461*H461</f>
        <v>0</v>
      </c>
      <c r="Q461" s="227">
        <v>0</v>
      </c>
      <c r="R461" s="227">
        <f>Q461*H461</f>
        <v>0</v>
      </c>
      <c r="S461" s="227">
        <v>0</v>
      </c>
      <c r="T461" s="22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9" t="s">
        <v>287</v>
      </c>
      <c r="AT461" s="229" t="s">
        <v>145</v>
      </c>
      <c r="AU461" s="229" t="s">
        <v>88</v>
      </c>
      <c r="AY461" s="17" t="s">
        <v>143</v>
      </c>
      <c r="BE461" s="230">
        <f>IF(N461="základní",J461,0)</f>
        <v>0</v>
      </c>
      <c r="BF461" s="230">
        <f>IF(N461="snížená",J461,0)</f>
        <v>0</v>
      </c>
      <c r="BG461" s="230">
        <f>IF(N461="zákl. přenesená",J461,0)</f>
        <v>0</v>
      </c>
      <c r="BH461" s="230">
        <f>IF(N461="sníž. přenesená",J461,0)</f>
        <v>0</v>
      </c>
      <c r="BI461" s="230">
        <f>IF(N461="nulová",J461,0)</f>
        <v>0</v>
      </c>
      <c r="BJ461" s="17" t="s">
        <v>86</v>
      </c>
      <c r="BK461" s="230">
        <f>ROUND(I461*H461,2)</f>
        <v>0</v>
      </c>
      <c r="BL461" s="17" t="s">
        <v>287</v>
      </c>
      <c r="BM461" s="229" t="s">
        <v>890</v>
      </c>
    </row>
    <row r="462" s="2" customFormat="1" ht="24.15" customHeight="1">
      <c r="A462" s="38"/>
      <c r="B462" s="39"/>
      <c r="C462" s="218" t="s">
        <v>891</v>
      </c>
      <c r="D462" s="218" t="s">
        <v>145</v>
      </c>
      <c r="E462" s="219" t="s">
        <v>892</v>
      </c>
      <c r="F462" s="220" t="s">
        <v>893</v>
      </c>
      <c r="G462" s="221" t="s">
        <v>160</v>
      </c>
      <c r="H462" s="222">
        <v>13</v>
      </c>
      <c r="I462" s="223"/>
      <c r="J462" s="224">
        <f>ROUND(I462*H462,2)</f>
        <v>0</v>
      </c>
      <c r="K462" s="220" t="s">
        <v>149</v>
      </c>
      <c r="L462" s="44"/>
      <c r="M462" s="225" t="s">
        <v>1</v>
      </c>
      <c r="N462" s="226" t="s">
        <v>43</v>
      </c>
      <c r="O462" s="91"/>
      <c r="P462" s="227">
        <f>O462*H462</f>
        <v>0</v>
      </c>
      <c r="Q462" s="227">
        <v>0</v>
      </c>
      <c r="R462" s="227">
        <f>Q462*H462</f>
        <v>0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287</v>
      </c>
      <c r="AT462" s="229" t="s">
        <v>145</v>
      </c>
      <c r="AU462" s="229" t="s">
        <v>88</v>
      </c>
      <c r="AY462" s="17" t="s">
        <v>143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86</v>
      </c>
      <c r="BK462" s="230">
        <f>ROUND(I462*H462,2)</f>
        <v>0</v>
      </c>
      <c r="BL462" s="17" t="s">
        <v>287</v>
      </c>
      <c r="BM462" s="229" t="s">
        <v>894</v>
      </c>
    </row>
    <row r="463" s="13" customFormat="1">
      <c r="A463" s="13"/>
      <c r="B463" s="231"/>
      <c r="C463" s="232"/>
      <c r="D463" s="233" t="s">
        <v>152</v>
      </c>
      <c r="E463" s="234" t="s">
        <v>1</v>
      </c>
      <c r="F463" s="235" t="s">
        <v>895</v>
      </c>
      <c r="G463" s="232"/>
      <c r="H463" s="236">
        <v>13</v>
      </c>
      <c r="I463" s="237"/>
      <c r="J463" s="232"/>
      <c r="K463" s="232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152</v>
      </c>
      <c r="AU463" s="242" t="s">
        <v>88</v>
      </c>
      <c r="AV463" s="13" t="s">
        <v>88</v>
      </c>
      <c r="AW463" s="13" t="s">
        <v>33</v>
      </c>
      <c r="AX463" s="13" t="s">
        <v>86</v>
      </c>
      <c r="AY463" s="242" t="s">
        <v>143</v>
      </c>
    </row>
    <row r="464" s="2" customFormat="1" ht="21.75" customHeight="1">
      <c r="A464" s="38"/>
      <c r="B464" s="39"/>
      <c r="C464" s="248" t="s">
        <v>896</v>
      </c>
      <c r="D464" s="248" t="s">
        <v>239</v>
      </c>
      <c r="E464" s="249" t="s">
        <v>897</v>
      </c>
      <c r="F464" s="250" t="s">
        <v>898</v>
      </c>
      <c r="G464" s="251" t="s">
        <v>216</v>
      </c>
      <c r="H464" s="252">
        <v>2.2879999999999998</v>
      </c>
      <c r="I464" s="253"/>
      <c r="J464" s="254">
        <f>ROUND(I464*H464,2)</f>
        <v>0</v>
      </c>
      <c r="K464" s="250" t="s">
        <v>149</v>
      </c>
      <c r="L464" s="255"/>
      <c r="M464" s="256" t="s">
        <v>1</v>
      </c>
      <c r="N464" s="257" t="s">
        <v>43</v>
      </c>
      <c r="O464" s="91"/>
      <c r="P464" s="227">
        <f>O464*H464</f>
        <v>0</v>
      </c>
      <c r="Q464" s="227">
        <v>0.55000000000000004</v>
      </c>
      <c r="R464" s="227">
        <f>Q464*H464</f>
        <v>1.2584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374</v>
      </c>
      <c r="AT464" s="229" t="s">
        <v>239</v>
      </c>
      <c r="AU464" s="229" t="s">
        <v>88</v>
      </c>
      <c r="AY464" s="17" t="s">
        <v>143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86</v>
      </c>
      <c r="BK464" s="230">
        <f>ROUND(I464*H464,2)</f>
        <v>0</v>
      </c>
      <c r="BL464" s="17" t="s">
        <v>287</v>
      </c>
      <c r="BM464" s="229" t="s">
        <v>899</v>
      </c>
    </row>
    <row r="465" s="13" customFormat="1">
      <c r="A465" s="13"/>
      <c r="B465" s="231"/>
      <c r="C465" s="232"/>
      <c r="D465" s="233" t="s">
        <v>152</v>
      </c>
      <c r="E465" s="234" t="s">
        <v>1</v>
      </c>
      <c r="F465" s="235" t="s">
        <v>900</v>
      </c>
      <c r="G465" s="232"/>
      <c r="H465" s="236">
        <v>2.2879999999999998</v>
      </c>
      <c r="I465" s="237"/>
      <c r="J465" s="232"/>
      <c r="K465" s="232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152</v>
      </c>
      <c r="AU465" s="242" t="s">
        <v>88</v>
      </c>
      <c r="AV465" s="13" t="s">
        <v>88</v>
      </c>
      <c r="AW465" s="13" t="s">
        <v>33</v>
      </c>
      <c r="AX465" s="13" t="s">
        <v>86</v>
      </c>
      <c r="AY465" s="242" t="s">
        <v>143</v>
      </c>
    </row>
    <row r="466" s="2" customFormat="1" ht="24.15" customHeight="1">
      <c r="A466" s="38"/>
      <c r="B466" s="39"/>
      <c r="C466" s="218" t="s">
        <v>901</v>
      </c>
      <c r="D466" s="218" t="s">
        <v>145</v>
      </c>
      <c r="E466" s="219" t="s">
        <v>902</v>
      </c>
      <c r="F466" s="220" t="s">
        <v>903</v>
      </c>
      <c r="G466" s="221" t="s">
        <v>216</v>
      </c>
      <c r="H466" s="222">
        <v>2.2879999999999998</v>
      </c>
      <c r="I466" s="223"/>
      <c r="J466" s="224">
        <f>ROUND(I466*H466,2)</f>
        <v>0</v>
      </c>
      <c r="K466" s="220" t="s">
        <v>149</v>
      </c>
      <c r="L466" s="44"/>
      <c r="M466" s="225" t="s">
        <v>1</v>
      </c>
      <c r="N466" s="226" t="s">
        <v>43</v>
      </c>
      <c r="O466" s="91"/>
      <c r="P466" s="227">
        <f>O466*H466</f>
        <v>0</v>
      </c>
      <c r="Q466" s="227">
        <v>0.022839999999999999</v>
      </c>
      <c r="R466" s="227">
        <f>Q466*H466</f>
        <v>0.052257919999999992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287</v>
      </c>
      <c r="AT466" s="229" t="s">
        <v>145</v>
      </c>
      <c r="AU466" s="229" t="s">
        <v>88</v>
      </c>
      <c r="AY466" s="17" t="s">
        <v>143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86</v>
      </c>
      <c r="BK466" s="230">
        <f>ROUND(I466*H466,2)</f>
        <v>0</v>
      </c>
      <c r="BL466" s="17" t="s">
        <v>287</v>
      </c>
      <c r="BM466" s="229" t="s">
        <v>904</v>
      </c>
    </row>
    <row r="467" s="2" customFormat="1" ht="24.15" customHeight="1">
      <c r="A467" s="38"/>
      <c r="B467" s="39"/>
      <c r="C467" s="218" t="s">
        <v>905</v>
      </c>
      <c r="D467" s="218" t="s">
        <v>145</v>
      </c>
      <c r="E467" s="219" t="s">
        <v>906</v>
      </c>
      <c r="F467" s="220" t="s">
        <v>907</v>
      </c>
      <c r="G467" s="221" t="s">
        <v>148</v>
      </c>
      <c r="H467" s="222">
        <v>381.01999999999998</v>
      </c>
      <c r="I467" s="223"/>
      <c r="J467" s="224">
        <f>ROUND(I467*H467,2)</f>
        <v>0</v>
      </c>
      <c r="K467" s="220" t="s">
        <v>149</v>
      </c>
      <c r="L467" s="44"/>
      <c r="M467" s="225" t="s">
        <v>1</v>
      </c>
      <c r="N467" s="226" t="s">
        <v>43</v>
      </c>
      <c r="O467" s="91"/>
      <c r="P467" s="227">
        <f>O467*H467</f>
        <v>0</v>
      </c>
      <c r="Q467" s="227">
        <v>0</v>
      </c>
      <c r="R467" s="227">
        <f>Q467*H467</f>
        <v>0</v>
      </c>
      <c r="S467" s="227">
        <v>0</v>
      </c>
      <c r="T467" s="228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9" t="s">
        <v>287</v>
      </c>
      <c r="AT467" s="229" t="s">
        <v>145</v>
      </c>
      <c r="AU467" s="229" t="s">
        <v>88</v>
      </c>
      <c r="AY467" s="17" t="s">
        <v>143</v>
      </c>
      <c r="BE467" s="230">
        <f>IF(N467="základní",J467,0)</f>
        <v>0</v>
      </c>
      <c r="BF467" s="230">
        <f>IF(N467="snížená",J467,0)</f>
        <v>0</v>
      </c>
      <c r="BG467" s="230">
        <f>IF(N467="zákl. přenesená",J467,0)</f>
        <v>0</v>
      </c>
      <c r="BH467" s="230">
        <f>IF(N467="sníž. přenesená",J467,0)</f>
        <v>0</v>
      </c>
      <c r="BI467" s="230">
        <f>IF(N467="nulová",J467,0)</f>
        <v>0</v>
      </c>
      <c r="BJ467" s="17" t="s">
        <v>86</v>
      </c>
      <c r="BK467" s="230">
        <f>ROUND(I467*H467,2)</f>
        <v>0</v>
      </c>
      <c r="BL467" s="17" t="s">
        <v>287</v>
      </c>
      <c r="BM467" s="229" t="s">
        <v>908</v>
      </c>
    </row>
    <row r="468" s="13" customFormat="1">
      <c r="A468" s="13"/>
      <c r="B468" s="231"/>
      <c r="C468" s="232"/>
      <c r="D468" s="233" t="s">
        <v>152</v>
      </c>
      <c r="E468" s="234" t="s">
        <v>1</v>
      </c>
      <c r="F468" s="235" t="s">
        <v>909</v>
      </c>
      <c r="G468" s="232"/>
      <c r="H468" s="236">
        <v>371.30000000000001</v>
      </c>
      <c r="I468" s="237"/>
      <c r="J468" s="232"/>
      <c r="K468" s="232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152</v>
      </c>
      <c r="AU468" s="242" t="s">
        <v>88</v>
      </c>
      <c r="AV468" s="13" t="s">
        <v>88</v>
      </c>
      <c r="AW468" s="13" t="s">
        <v>33</v>
      </c>
      <c r="AX468" s="13" t="s">
        <v>78</v>
      </c>
      <c r="AY468" s="242" t="s">
        <v>143</v>
      </c>
    </row>
    <row r="469" s="13" customFormat="1">
      <c r="A469" s="13"/>
      <c r="B469" s="231"/>
      <c r="C469" s="232"/>
      <c r="D469" s="233" t="s">
        <v>152</v>
      </c>
      <c r="E469" s="234" t="s">
        <v>1</v>
      </c>
      <c r="F469" s="235" t="s">
        <v>910</v>
      </c>
      <c r="G469" s="232"/>
      <c r="H469" s="236">
        <v>9.7200000000000006</v>
      </c>
      <c r="I469" s="237"/>
      <c r="J469" s="232"/>
      <c r="K469" s="232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152</v>
      </c>
      <c r="AU469" s="242" t="s">
        <v>88</v>
      </c>
      <c r="AV469" s="13" t="s">
        <v>88</v>
      </c>
      <c r="AW469" s="13" t="s">
        <v>33</v>
      </c>
      <c r="AX469" s="13" t="s">
        <v>78</v>
      </c>
      <c r="AY469" s="242" t="s">
        <v>143</v>
      </c>
    </row>
    <row r="470" s="14" customFormat="1">
      <c r="A470" s="14"/>
      <c r="B470" s="258"/>
      <c r="C470" s="259"/>
      <c r="D470" s="233" t="s">
        <v>152</v>
      </c>
      <c r="E470" s="260" t="s">
        <v>1</v>
      </c>
      <c r="F470" s="261" t="s">
        <v>251</v>
      </c>
      <c r="G470" s="259"/>
      <c r="H470" s="262">
        <v>381.01999999999998</v>
      </c>
      <c r="I470" s="263"/>
      <c r="J470" s="259"/>
      <c r="K470" s="259"/>
      <c r="L470" s="264"/>
      <c r="M470" s="265"/>
      <c r="N470" s="266"/>
      <c r="O470" s="266"/>
      <c r="P470" s="266"/>
      <c r="Q470" s="266"/>
      <c r="R470" s="266"/>
      <c r="S470" s="266"/>
      <c r="T470" s="26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8" t="s">
        <v>152</v>
      </c>
      <c r="AU470" s="268" t="s">
        <v>88</v>
      </c>
      <c r="AV470" s="14" t="s">
        <v>150</v>
      </c>
      <c r="AW470" s="14" t="s">
        <v>33</v>
      </c>
      <c r="AX470" s="14" t="s">
        <v>86</v>
      </c>
      <c r="AY470" s="268" t="s">
        <v>143</v>
      </c>
    </row>
    <row r="471" s="2" customFormat="1" ht="24.15" customHeight="1">
      <c r="A471" s="38"/>
      <c r="B471" s="39"/>
      <c r="C471" s="218" t="s">
        <v>911</v>
      </c>
      <c r="D471" s="218" t="s">
        <v>145</v>
      </c>
      <c r="E471" s="219" t="s">
        <v>912</v>
      </c>
      <c r="F471" s="220" t="s">
        <v>913</v>
      </c>
      <c r="G471" s="221" t="s">
        <v>148</v>
      </c>
      <c r="H471" s="222">
        <v>48.600000000000001</v>
      </c>
      <c r="I471" s="223"/>
      <c r="J471" s="224">
        <f>ROUND(I471*H471,2)</f>
        <v>0</v>
      </c>
      <c r="K471" s="220" t="s">
        <v>149</v>
      </c>
      <c r="L471" s="44"/>
      <c r="M471" s="225" t="s">
        <v>1</v>
      </c>
      <c r="N471" s="226" t="s">
        <v>43</v>
      </c>
      <c r="O471" s="91"/>
      <c r="P471" s="227">
        <f>O471*H471</f>
        <v>0</v>
      </c>
      <c r="Q471" s="227">
        <v>0.011560000000000001</v>
      </c>
      <c r="R471" s="227">
        <f>Q471*H471</f>
        <v>0.56181600000000009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287</v>
      </c>
      <c r="AT471" s="229" t="s">
        <v>145</v>
      </c>
      <c r="AU471" s="229" t="s">
        <v>88</v>
      </c>
      <c r="AY471" s="17" t="s">
        <v>143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86</v>
      </c>
      <c r="BK471" s="230">
        <f>ROUND(I471*H471,2)</f>
        <v>0</v>
      </c>
      <c r="BL471" s="17" t="s">
        <v>287</v>
      </c>
      <c r="BM471" s="229" t="s">
        <v>914</v>
      </c>
    </row>
    <row r="472" s="13" customFormat="1">
      <c r="A472" s="13"/>
      <c r="B472" s="231"/>
      <c r="C472" s="232"/>
      <c r="D472" s="233" t="s">
        <v>152</v>
      </c>
      <c r="E472" s="234" t="s">
        <v>1</v>
      </c>
      <c r="F472" s="235" t="s">
        <v>915</v>
      </c>
      <c r="G472" s="232"/>
      <c r="H472" s="236">
        <v>48.600000000000001</v>
      </c>
      <c r="I472" s="237"/>
      <c r="J472" s="232"/>
      <c r="K472" s="232"/>
      <c r="L472" s="238"/>
      <c r="M472" s="239"/>
      <c r="N472" s="240"/>
      <c r="O472" s="240"/>
      <c r="P472" s="240"/>
      <c r="Q472" s="240"/>
      <c r="R472" s="240"/>
      <c r="S472" s="240"/>
      <c r="T472" s="24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2" t="s">
        <v>152</v>
      </c>
      <c r="AU472" s="242" t="s">
        <v>88</v>
      </c>
      <c r="AV472" s="13" t="s">
        <v>88</v>
      </c>
      <c r="AW472" s="13" t="s">
        <v>33</v>
      </c>
      <c r="AX472" s="13" t="s">
        <v>86</v>
      </c>
      <c r="AY472" s="242" t="s">
        <v>143</v>
      </c>
    </row>
    <row r="473" s="2" customFormat="1" ht="24.15" customHeight="1">
      <c r="A473" s="38"/>
      <c r="B473" s="39"/>
      <c r="C473" s="218" t="s">
        <v>916</v>
      </c>
      <c r="D473" s="218" t="s">
        <v>145</v>
      </c>
      <c r="E473" s="219" t="s">
        <v>917</v>
      </c>
      <c r="F473" s="220" t="s">
        <v>918</v>
      </c>
      <c r="G473" s="221" t="s">
        <v>148</v>
      </c>
      <c r="H473" s="222">
        <v>76.346999999999994</v>
      </c>
      <c r="I473" s="223"/>
      <c r="J473" s="224">
        <f>ROUND(I473*H473,2)</f>
        <v>0</v>
      </c>
      <c r="K473" s="220" t="s">
        <v>149</v>
      </c>
      <c r="L473" s="44"/>
      <c r="M473" s="225" t="s">
        <v>1</v>
      </c>
      <c r="N473" s="226" t="s">
        <v>43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287</v>
      </c>
      <c r="AT473" s="229" t="s">
        <v>145</v>
      </c>
      <c r="AU473" s="229" t="s">
        <v>88</v>
      </c>
      <c r="AY473" s="17" t="s">
        <v>143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86</v>
      </c>
      <c r="BK473" s="230">
        <f>ROUND(I473*H473,2)</f>
        <v>0</v>
      </c>
      <c r="BL473" s="17" t="s">
        <v>287</v>
      </c>
      <c r="BM473" s="229" t="s">
        <v>919</v>
      </c>
    </row>
    <row r="474" s="13" customFormat="1">
      <c r="A474" s="13"/>
      <c r="B474" s="231"/>
      <c r="C474" s="232"/>
      <c r="D474" s="233" t="s">
        <v>152</v>
      </c>
      <c r="E474" s="234" t="s">
        <v>1</v>
      </c>
      <c r="F474" s="235" t="s">
        <v>508</v>
      </c>
      <c r="G474" s="232"/>
      <c r="H474" s="236">
        <v>2.4359999999999999</v>
      </c>
      <c r="I474" s="237"/>
      <c r="J474" s="232"/>
      <c r="K474" s="232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152</v>
      </c>
      <c r="AU474" s="242" t="s">
        <v>88</v>
      </c>
      <c r="AV474" s="13" t="s">
        <v>88</v>
      </c>
      <c r="AW474" s="13" t="s">
        <v>33</v>
      </c>
      <c r="AX474" s="13" t="s">
        <v>78</v>
      </c>
      <c r="AY474" s="242" t="s">
        <v>143</v>
      </c>
    </row>
    <row r="475" s="13" customFormat="1">
      <c r="A475" s="13"/>
      <c r="B475" s="231"/>
      <c r="C475" s="232"/>
      <c r="D475" s="233" t="s">
        <v>152</v>
      </c>
      <c r="E475" s="234" t="s">
        <v>1</v>
      </c>
      <c r="F475" s="235" t="s">
        <v>497</v>
      </c>
      <c r="G475" s="232"/>
      <c r="H475" s="236">
        <v>73.911000000000001</v>
      </c>
      <c r="I475" s="237"/>
      <c r="J475" s="232"/>
      <c r="K475" s="232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152</v>
      </c>
      <c r="AU475" s="242" t="s">
        <v>88</v>
      </c>
      <c r="AV475" s="13" t="s">
        <v>88</v>
      </c>
      <c r="AW475" s="13" t="s">
        <v>33</v>
      </c>
      <c r="AX475" s="13" t="s">
        <v>78</v>
      </c>
      <c r="AY475" s="242" t="s">
        <v>143</v>
      </c>
    </row>
    <row r="476" s="14" customFormat="1">
      <c r="A476" s="14"/>
      <c r="B476" s="258"/>
      <c r="C476" s="259"/>
      <c r="D476" s="233" t="s">
        <v>152</v>
      </c>
      <c r="E476" s="260" t="s">
        <v>1</v>
      </c>
      <c r="F476" s="261" t="s">
        <v>251</v>
      </c>
      <c r="G476" s="259"/>
      <c r="H476" s="262">
        <v>76.346999999999994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8" t="s">
        <v>152</v>
      </c>
      <c r="AU476" s="268" t="s">
        <v>88</v>
      </c>
      <c r="AV476" s="14" t="s">
        <v>150</v>
      </c>
      <c r="AW476" s="14" t="s">
        <v>33</v>
      </c>
      <c r="AX476" s="14" t="s">
        <v>86</v>
      </c>
      <c r="AY476" s="268" t="s">
        <v>143</v>
      </c>
    </row>
    <row r="477" s="2" customFormat="1" ht="16.5" customHeight="1">
      <c r="A477" s="38"/>
      <c r="B477" s="39"/>
      <c r="C477" s="248" t="s">
        <v>920</v>
      </c>
      <c r="D477" s="248" t="s">
        <v>239</v>
      </c>
      <c r="E477" s="249" t="s">
        <v>921</v>
      </c>
      <c r="F477" s="250" t="s">
        <v>922</v>
      </c>
      <c r="G477" s="251" t="s">
        <v>216</v>
      </c>
      <c r="H477" s="252">
        <v>15.499000000000001</v>
      </c>
      <c r="I477" s="253"/>
      <c r="J477" s="254">
        <f>ROUND(I477*H477,2)</f>
        <v>0</v>
      </c>
      <c r="K477" s="250" t="s">
        <v>149</v>
      </c>
      <c r="L477" s="255"/>
      <c r="M477" s="256" t="s">
        <v>1</v>
      </c>
      <c r="N477" s="257" t="s">
        <v>43</v>
      </c>
      <c r="O477" s="91"/>
      <c r="P477" s="227">
        <f>O477*H477</f>
        <v>0</v>
      </c>
      <c r="Q477" s="227">
        <v>0.55000000000000004</v>
      </c>
      <c r="R477" s="227">
        <f>Q477*H477</f>
        <v>8.5244500000000016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374</v>
      </c>
      <c r="AT477" s="229" t="s">
        <v>239</v>
      </c>
      <c r="AU477" s="229" t="s">
        <v>88</v>
      </c>
      <c r="AY477" s="17" t="s">
        <v>143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86</v>
      </c>
      <c r="BK477" s="230">
        <f>ROUND(I477*H477,2)</f>
        <v>0</v>
      </c>
      <c r="BL477" s="17" t="s">
        <v>287</v>
      </c>
      <c r="BM477" s="229" t="s">
        <v>923</v>
      </c>
    </row>
    <row r="478" s="15" customFormat="1">
      <c r="A478" s="15"/>
      <c r="B478" s="269"/>
      <c r="C478" s="270"/>
      <c r="D478" s="233" t="s">
        <v>152</v>
      </c>
      <c r="E478" s="271" t="s">
        <v>1</v>
      </c>
      <c r="F478" s="272" t="s">
        <v>924</v>
      </c>
      <c r="G478" s="270"/>
      <c r="H478" s="271" t="s">
        <v>1</v>
      </c>
      <c r="I478" s="273"/>
      <c r="J478" s="270"/>
      <c r="K478" s="270"/>
      <c r="L478" s="274"/>
      <c r="M478" s="275"/>
      <c r="N478" s="276"/>
      <c r="O478" s="276"/>
      <c r="P478" s="276"/>
      <c r="Q478" s="276"/>
      <c r="R478" s="276"/>
      <c r="S478" s="276"/>
      <c r="T478" s="277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78" t="s">
        <v>152</v>
      </c>
      <c r="AU478" s="278" t="s">
        <v>88</v>
      </c>
      <c r="AV478" s="15" t="s">
        <v>86</v>
      </c>
      <c r="AW478" s="15" t="s">
        <v>33</v>
      </c>
      <c r="AX478" s="15" t="s">
        <v>78</v>
      </c>
      <c r="AY478" s="278" t="s">
        <v>143</v>
      </c>
    </row>
    <row r="479" s="13" customFormat="1">
      <c r="A479" s="13"/>
      <c r="B479" s="231"/>
      <c r="C479" s="232"/>
      <c r="D479" s="233" t="s">
        <v>152</v>
      </c>
      <c r="E479" s="234" t="s">
        <v>1</v>
      </c>
      <c r="F479" s="235" t="s">
        <v>925</v>
      </c>
      <c r="G479" s="232"/>
      <c r="H479" s="236">
        <v>13.412000000000001</v>
      </c>
      <c r="I479" s="237"/>
      <c r="J479" s="232"/>
      <c r="K479" s="232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152</v>
      </c>
      <c r="AU479" s="242" t="s">
        <v>88</v>
      </c>
      <c r="AV479" s="13" t="s">
        <v>88</v>
      </c>
      <c r="AW479" s="13" t="s">
        <v>33</v>
      </c>
      <c r="AX479" s="13" t="s">
        <v>78</v>
      </c>
      <c r="AY479" s="242" t="s">
        <v>143</v>
      </c>
    </row>
    <row r="480" s="13" customFormat="1">
      <c r="A480" s="13"/>
      <c r="B480" s="231"/>
      <c r="C480" s="232"/>
      <c r="D480" s="233" t="s">
        <v>152</v>
      </c>
      <c r="E480" s="234" t="s">
        <v>1</v>
      </c>
      <c r="F480" s="235" t="s">
        <v>926</v>
      </c>
      <c r="G480" s="232"/>
      <c r="H480" s="236">
        <v>0.053999999999999999</v>
      </c>
      <c r="I480" s="237"/>
      <c r="J480" s="232"/>
      <c r="K480" s="232"/>
      <c r="L480" s="238"/>
      <c r="M480" s="239"/>
      <c r="N480" s="240"/>
      <c r="O480" s="240"/>
      <c r="P480" s="240"/>
      <c r="Q480" s="240"/>
      <c r="R480" s="240"/>
      <c r="S480" s="240"/>
      <c r="T480" s="241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2" t="s">
        <v>152</v>
      </c>
      <c r="AU480" s="242" t="s">
        <v>88</v>
      </c>
      <c r="AV480" s="13" t="s">
        <v>88</v>
      </c>
      <c r="AW480" s="13" t="s">
        <v>33</v>
      </c>
      <c r="AX480" s="13" t="s">
        <v>78</v>
      </c>
      <c r="AY480" s="242" t="s">
        <v>143</v>
      </c>
    </row>
    <row r="481" s="13" customFormat="1">
      <c r="A481" s="13"/>
      <c r="B481" s="231"/>
      <c r="C481" s="232"/>
      <c r="D481" s="233" t="s">
        <v>152</v>
      </c>
      <c r="E481" s="234" t="s">
        <v>1</v>
      </c>
      <c r="F481" s="235" t="s">
        <v>927</v>
      </c>
      <c r="G481" s="232"/>
      <c r="H481" s="236">
        <v>2.0329999999999999</v>
      </c>
      <c r="I481" s="237"/>
      <c r="J481" s="232"/>
      <c r="K481" s="232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152</v>
      </c>
      <c r="AU481" s="242" t="s">
        <v>88</v>
      </c>
      <c r="AV481" s="13" t="s">
        <v>88</v>
      </c>
      <c r="AW481" s="13" t="s">
        <v>33</v>
      </c>
      <c r="AX481" s="13" t="s">
        <v>78</v>
      </c>
      <c r="AY481" s="242" t="s">
        <v>143</v>
      </c>
    </row>
    <row r="482" s="14" customFormat="1">
      <c r="A482" s="14"/>
      <c r="B482" s="258"/>
      <c r="C482" s="259"/>
      <c r="D482" s="233" t="s">
        <v>152</v>
      </c>
      <c r="E482" s="260" t="s">
        <v>1</v>
      </c>
      <c r="F482" s="261" t="s">
        <v>251</v>
      </c>
      <c r="G482" s="259"/>
      <c r="H482" s="262">
        <v>15.499000000000001</v>
      </c>
      <c r="I482" s="263"/>
      <c r="J482" s="259"/>
      <c r="K482" s="259"/>
      <c r="L482" s="264"/>
      <c r="M482" s="265"/>
      <c r="N482" s="266"/>
      <c r="O482" s="266"/>
      <c r="P482" s="266"/>
      <c r="Q482" s="266"/>
      <c r="R482" s="266"/>
      <c r="S482" s="266"/>
      <c r="T482" s="26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8" t="s">
        <v>152</v>
      </c>
      <c r="AU482" s="268" t="s">
        <v>88</v>
      </c>
      <c r="AV482" s="14" t="s">
        <v>150</v>
      </c>
      <c r="AW482" s="14" t="s">
        <v>33</v>
      </c>
      <c r="AX482" s="14" t="s">
        <v>86</v>
      </c>
      <c r="AY482" s="268" t="s">
        <v>143</v>
      </c>
    </row>
    <row r="483" s="2" customFormat="1" ht="24.15" customHeight="1">
      <c r="A483" s="38"/>
      <c r="B483" s="39"/>
      <c r="C483" s="218" t="s">
        <v>928</v>
      </c>
      <c r="D483" s="218" t="s">
        <v>145</v>
      </c>
      <c r="E483" s="219" t="s">
        <v>929</v>
      </c>
      <c r="F483" s="220" t="s">
        <v>930</v>
      </c>
      <c r="G483" s="221" t="s">
        <v>216</v>
      </c>
      <c r="H483" s="222">
        <v>17.201000000000001</v>
      </c>
      <c r="I483" s="223"/>
      <c r="J483" s="224">
        <f>ROUND(I483*H483,2)</f>
        <v>0</v>
      </c>
      <c r="K483" s="220" t="s">
        <v>149</v>
      </c>
      <c r="L483" s="44"/>
      <c r="M483" s="225" t="s">
        <v>1</v>
      </c>
      <c r="N483" s="226" t="s">
        <v>43</v>
      </c>
      <c r="O483" s="91"/>
      <c r="P483" s="227">
        <f>O483*H483</f>
        <v>0</v>
      </c>
      <c r="Q483" s="227">
        <v>0.0027200000000000002</v>
      </c>
      <c r="R483" s="227">
        <f>Q483*H483</f>
        <v>0.046786720000000004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287</v>
      </c>
      <c r="AT483" s="229" t="s">
        <v>145</v>
      </c>
      <c r="AU483" s="229" t="s">
        <v>88</v>
      </c>
      <c r="AY483" s="17" t="s">
        <v>143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86</v>
      </c>
      <c r="BK483" s="230">
        <f>ROUND(I483*H483,2)</f>
        <v>0</v>
      </c>
      <c r="BL483" s="17" t="s">
        <v>287</v>
      </c>
      <c r="BM483" s="229" t="s">
        <v>931</v>
      </c>
    </row>
    <row r="484" s="13" customFormat="1">
      <c r="A484" s="13"/>
      <c r="B484" s="231"/>
      <c r="C484" s="232"/>
      <c r="D484" s="233" t="s">
        <v>152</v>
      </c>
      <c r="E484" s="234" t="s">
        <v>1</v>
      </c>
      <c r="F484" s="235" t="s">
        <v>932</v>
      </c>
      <c r="G484" s="232"/>
      <c r="H484" s="236">
        <v>17.201000000000001</v>
      </c>
      <c r="I484" s="237"/>
      <c r="J484" s="232"/>
      <c r="K484" s="232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152</v>
      </c>
      <c r="AU484" s="242" t="s">
        <v>88</v>
      </c>
      <c r="AV484" s="13" t="s">
        <v>88</v>
      </c>
      <c r="AW484" s="13" t="s">
        <v>33</v>
      </c>
      <c r="AX484" s="13" t="s">
        <v>86</v>
      </c>
      <c r="AY484" s="242" t="s">
        <v>143</v>
      </c>
    </row>
    <row r="485" s="2" customFormat="1" ht="24.15" customHeight="1">
      <c r="A485" s="38"/>
      <c r="B485" s="39"/>
      <c r="C485" s="218" t="s">
        <v>933</v>
      </c>
      <c r="D485" s="218" t="s">
        <v>145</v>
      </c>
      <c r="E485" s="219" t="s">
        <v>934</v>
      </c>
      <c r="F485" s="220" t="s">
        <v>935</v>
      </c>
      <c r="G485" s="221" t="s">
        <v>176</v>
      </c>
      <c r="H485" s="222">
        <v>10.449999999999999</v>
      </c>
      <c r="I485" s="223"/>
      <c r="J485" s="224">
        <f>ROUND(I485*H485,2)</f>
        <v>0</v>
      </c>
      <c r="K485" s="220" t="s">
        <v>149</v>
      </c>
      <c r="L485" s="44"/>
      <c r="M485" s="225" t="s">
        <v>1</v>
      </c>
      <c r="N485" s="226" t="s">
        <v>43</v>
      </c>
      <c r="O485" s="91"/>
      <c r="P485" s="227">
        <f>O485*H485</f>
        <v>0</v>
      </c>
      <c r="Q485" s="227">
        <v>0</v>
      </c>
      <c r="R485" s="227">
        <f>Q485*H485</f>
        <v>0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287</v>
      </c>
      <c r="AT485" s="229" t="s">
        <v>145</v>
      </c>
      <c r="AU485" s="229" t="s">
        <v>88</v>
      </c>
      <c r="AY485" s="17" t="s">
        <v>143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86</v>
      </c>
      <c r="BK485" s="230">
        <f>ROUND(I485*H485,2)</f>
        <v>0</v>
      </c>
      <c r="BL485" s="17" t="s">
        <v>287</v>
      </c>
      <c r="BM485" s="229" t="s">
        <v>936</v>
      </c>
    </row>
    <row r="486" s="12" customFormat="1" ht="22.8" customHeight="1">
      <c r="A486" s="12"/>
      <c r="B486" s="202"/>
      <c r="C486" s="203"/>
      <c r="D486" s="204" t="s">
        <v>77</v>
      </c>
      <c r="E486" s="216" t="s">
        <v>937</v>
      </c>
      <c r="F486" s="216" t="s">
        <v>938</v>
      </c>
      <c r="G486" s="203"/>
      <c r="H486" s="203"/>
      <c r="I486" s="206"/>
      <c r="J486" s="217">
        <f>BK486</f>
        <v>0</v>
      </c>
      <c r="K486" s="203"/>
      <c r="L486" s="208"/>
      <c r="M486" s="209"/>
      <c r="N486" s="210"/>
      <c r="O486" s="210"/>
      <c r="P486" s="211">
        <f>SUM(P487:P499)</f>
        <v>0</v>
      </c>
      <c r="Q486" s="210"/>
      <c r="R486" s="211">
        <f>SUM(R487:R499)</f>
        <v>4.4771216000000003</v>
      </c>
      <c r="S486" s="210"/>
      <c r="T486" s="212">
        <f>SUM(T487:T499)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3" t="s">
        <v>88</v>
      </c>
      <c r="AT486" s="214" t="s">
        <v>77</v>
      </c>
      <c r="AU486" s="214" t="s">
        <v>86</v>
      </c>
      <c r="AY486" s="213" t="s">
        <v>143</v>
      </c>
      <c r="BK486" s="215">
        <f>SUM(BK487:BK499)</f>
        <v>0</v>
      </c>
    </row>
    <row r="487" s="2" customFormat="1" ht="37.8" customHeight="1">
      <c r="A487" s="38"/>
      <c r="B487" s="39"/>
      <c r="C487" s="218" t="s">
        <v>939</v>
      </c>
      <c r="D487" s="218" t="s">
        <v>145</v>
      </c>
      <c r="E487" s="219" t="s">
        <v>940</v>
      </c>
      <c r="F487" s="220" t="s">
        <v>941</v>
      </c>
      <c r="G487" s="221" t="s">
        <v>148</v>
      </c>
      <c r="H487" s="222">
        <v>65.079999999999998</v>
      </c>
      <c r="I487" s="223"/>
      <c r="J487" s="224">
        <f>ROUND(I487*H487,2)</f>
        <v>0</v>
      </c>
      <c r="K487" s="220" t="s">
        <v>1</v>
      </c>
      <c r="L487" s="44"/>
      <c r="M487" s="225" t="s">
        <v>1</v>
      </c>
      <c r="N487" s="226" t="s">
        <v>43</v>
      </c>
      <c r="O487" s="91"/>
      <c r="P487" s="227">
        <f>O487*H487</f>
        <v>0</v>
      </c>
      <c r="Q487" s="227">
        <v>0.01694</v>
      </c>
      <c r="R487" s="227">
        <f>Q487*H487</f>
        <v>1.1024552000000001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287</v>
      </c>
      <c r="AT487" s="229" t="s">
        <v>145</v>
      </c>
      <c r="AU487" s="229" t="s">
        <v>88</v>
      </c>
      <c r="AY487" s="17" t="s">
        <v>143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86</v>
      </c>
      <c r="BK487" s="230">
        <f>ROUND(I487*H487,2)</f>
        <v>0</v>
      </c>
      <c r="BL487" s="17" t="s">
        <v>287</v>
      </c>
      <c r="BM487" s="229" t="s">
        <v>942</v>
      </c>
    </row>
    <row r="488" s="13" customFormat="1">
      <c r="A488" s="13"/>
      <c r="B488" s="231"/>
      <c r="C488" s="232"/>
      <c r="D488" s="233" t="s">
        <v>152</v>
      </c>
      <c r="E488" s="234" t="s">
        <v>1</v>
      </c>
      <c r="F488" s="235" t="s">
        <v>943</v>
      </c>
      <c r="G488" s="232"/>
      <c r="H488" s="236">
        <v>6.8200000000000003</v>
      </c>
      <c r="I488" s="237"/>
      <c r="J488" s="232"/>
      <c r="K488" s="232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152</v>
      </c>
      <c r="AU488" s="242" t="s">
        <v>88</v>
      </c>
      <c r="AV488" s="13" t="s">
        <v>88</v>
      </c>
      <c r="AW488" s="13" t="s">
        <v>33</v>
      </c>
      <c r="AX488" s="13" t="s">
        <v>78</v>
      </c>
      <c r="AY488" s="242" t="s">
        <v>143</v>
      </c>
    </row>
    <row r="489" s="13" customFormat="1">
      <c r="A489" s="13"/>
      <c r="B489" s="231"/>
      <c r="C489" s="232"/>
      <c r="D489" s="233" t="s">
        <v>152</v>
      </c>
      <c r="E489" s="234" t="s">
        <v>1</v>
      </c>
      <c r="F489" s="235" t="s">
        <v>944</v>
      </c>
      <c r="G489" s="232"/>
      <c r="H489" s="236">
        <v>12.15</v>
      </c>
      <c r="I489" s="237"/>
      <c r="J489" s="232"/>
      <c r="K489" s="232"/>
      <c r="L489" s="238"/>
      <c r="M489" s="239"/>
      <c r="N489" s="240"/>
      <c r="O489" s="240"/>
      <c r="P489" s="240"/>
      <c r="Q489" s="240"/>
      <c r="R489" s="240"/>
      <c r="S489" s="240"/>
      <c r="T489" s="24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2" t="s">
        <v>152</v>
      </c>
      <c r="AU489" s="242" t="s">
        <v>88</v>
      </c>
      <c r="AV489" s="13" t="s">
        <v>88</v>
      </c>
      <c r="AW489" s="13" t="s">
        <v>33</v>
      </c>
      <c r="AX489" s="13" t="s">
        <v>78</v>
      </c>
      <c r="AY489" s="242" t="s">
        <v>143</v>
      </c>
    </row>
    <row r="490" s="13" customFormat="1">
      <c r="A490" s="13"/>
      <c r="B490" s="231"/>
      <c r="C490" s="232"/>
      <c r="D490" s="233" t="s">
        <v>152</v>
      </c>
      <c r="E490" s="234" t="s">
        <v>1</v>
      </c>
      <c r="F490" s="235" t="s">
        <v>945</v>
      </c>
      <c r="G490" s="232"/>
      <c r="H490" s="236">
        <v>6.7300000000000004</v>
      </c>
      <c r="I490" s="237"/>
      <c r="J490" s="232"/>
      <c r="K490" s="232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152</v>
      </c>
      <c r="AU490" s="242" t="s">
        <v>88</v>
      </c>
      <c r="AV490" s="13" t="s">
        <v>88</v>
      </c>
      <c r="AW490" s="13" t="s">
        <v>33</v>
      </c>
      <c r="AX490" s="13" t="s">
        <v>78</v>
      </c>
      <c r="AY490" s="242" t="s">
        <v>143</v>
      </c>
    </row>
    <row r="491" s="13" customFormat="1">
      <c r="A491" s="13"/>
      <c r="B491" s="231"/>
      <c r="C491" s="232"/>
      <c r="D491" s="233" t="s">
        <v>152</v>
      </c>
      <c r="E491" s="234" t="s">
        <v>1</v>
      </c>
      <c r="F491" s="235" t="s">
        <v>946</v>
      </c>
      <c r="G491" s="232"/>
      <c r="H491" s="236">
        <v>8.6799999999999997</v>
      </c>
      <c r="I491" s="237"/>
      <c r="J491" s="232"/>
      <c r="K491" s="232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152</v>
      </c>
      <c r="AU491" s="242" t="s">
        <v>88</v>
      </c>
      <c r="AV491" s="13" t="s">
        <v>88</v>
      </c>
      <c r="AW491" s="13" t="s">
        <v>33</v>
      </c>
      <c r="AX491" s="13" t="s">
        <v>78</v>
      </c>
      <c r="AY491" s="242" t="s">
        <v>143</v>
      </c>
    </row>
    <row r="492" s="13" customFormat="1">
      <c r="A492" s="13"/>
      <c r="B492" s="231"/>
      <c r="C492" s="232"/>
      <c r="D492" s="233" t="s">
        <v>152</v>
      </c>
      <c r="E492" s="234" t="s">
        <v>1</v>
      </c>
      <c r="F492" s="235" t="s">
        <v>947</v>
      </c>
      <c r="G492" s="232"/>
      <c r="H492" s="236">
        <v>25.25</v>
      </c>
      <c r="I492" s="237"/>
      <c r="J492" s="232"/>
      <c r="K492" s="232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152</v>
      </c>
      <c r="AU492" s="242" t="s">
        <v>88</v>
      </c>
      <c r="AV492" s="13" t="s">
        <v>88</v>
      </c>
      <c r="AW492" s="13" t="s">
        <v>33</v>
      </c>
      <c r="AX492" s="13" t="s">
        <v>78</v>
      </c>
      <c r="AY492" s="242" t="s">
        <v>143</v>
      </c>
    </row>
    <row r="493" s="13" customFormat="1">
      <c r="A493" s="13"/>
      <c r="B493" s="231"/>
      <c r="C493" s="232"/>
      <c r="D493" s="233" t="s">
        <v>152</v>
      </c>
      <c r="E493" s="234" t="s">
        <v>1</v>
      </c>
      <c r="F493" s="235" t="s">
        <v>948</v>
      </c>
      <c r="G493" s="232"/>
      <c r="H493" s="236">
        <v>5.4500000000000002</v>
      </c>
      <c r="I493" s="237"/>
      <c r="J493" s="232"/>
      <c r="K493" s="232"/>
      <c r="L493" s="238"/>
      <c r="M493" s="239"/>
      <c r="N493" s="240"/>
      <c r="O493" s="240"/>
      <c r="P493" s="240"/>
      <c r="Q493" s="240"/>
      <c r="R493" s="240"/>
      <c r="S493" s="240"/>
      <c r="T493" s="24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2" t="s">
        <v>152</v>
      </c>
      <c r="AU493" s="242" t="s">
        <v>88</v>
      </c>
      <c r="AV493" s="13" t="s">
        <v>88</v>
      </c>
      <c r="AW493" s="13" t="s">
        <v>33</v>
      </c>
      <c r="AX493" s="13" t="s">
        <v>78</v>
      </c>
      <c r="AY493" s="242" t="s">
        <v>143</v>
      </c>
    </row>
    <row r="494" s="14" customFormat="1">
      <c r="A494" s="14"/>
      <c r="B494" s="258"/>
      <c r="C494" s="259"/>
      <c r="D494" s="233" t="s">
        <v>152</v>
      </c>
      <c r="E494" s="260" t="s">
        <v>1</v>
      </c>
      <c r="F494" s="261" t="s">
        <v>251</v>
      </c>
      <c r="G494" s="259"/>
      <c r="H494" s="262">
        <v>65.079999999999998</v>
      </c>
      <c r="I494" s="263"/>
      <c r="J494" s="259"/>
      <c r="K494" s="259"/>
      <c r="L494" s="264"/>
      <c r="M494" s="265"/>
      <c r="N494" s="266"/>
      <c r="O494" s="266"/>
      <c r="P494" s="266"/>
      <c r="Q494" s="266"/>
      <c r="R494" s="266"/>
      <c r="S494" s="266"/>
      <c r="T494" s="26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8" t="s">
        <v>152</v>
      </c>
      <c r="AU494" s="268" t="s">
        <v>88</v>
      </c>
      <c r="AV494" s="14" t="s">
        <v>150</v>
      </c>
      <c r="AW494" s="14" t="s">
        <v>33</v>
      </c>
      <c r="AX494" s="14" t="s">
        <v>86</v>
      </c>
      <c r="AY494" s="268" t="s">
        <v>143</v>
      </c>
    </row>
    <row r="495" s="2" customFormat="1" ht="37.8" customHeight="1">
      <c r="A495" s="38"/>
      <c r="B495" s="39"/>
      <c r="C495" s="218" t="s">
        <v>949</v>
      </c>
      <c r="D495" s="218" t="s">
        <v>145</v>
      </c>
      <c r="E495" s="219" t="s">
        <v>950</v>
      </c>
      <c r="F495" s="220" t="s">
        <v>951</v>
      </c>
      <c r="G495" s="221" t="s">
        <v>148</v>
      </c>
      <c r="H495" s="222">
        <v>127.56</v>
      </c>
      <c r="I495" s="223"/>
      <c r="J495" s="224">
        <f>ROUND(I495*H495,2)</f>
        <v>0</v>
      </c>
      <c r="K495" s="220" t="s">
        <v>1</v>
      </c>
      <c r="L495" s="44"/>
      <c r="M495" s="225" t="s">
        <v>1</v>
      </c>
      <c r="N495" s="226" t="s">
        <v>43</v>
      </c>
      <c r="O495" s="91"/>
      <c r="P495" s="227">
        <f>O495*H495</f>
        <v>0</v>
      </c>
      <c r="Q495" s="227">
        <v>0.01694</v>
      </c>
      <c r="R495" s="227">
        <f>Q495*H495</f>
        <v>2.1608664000000002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287</v>
      </c>
      <c r="AT495" s="229" t="s">
        <v>145</v>
      </c>
      <c r="AU495" s="229" t="s">
        <v>88</v>
      </c>
      <c r="AY495" s="17" t="s">
        <v>143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86</v>
      </c>
      <c r="BK495" s="230">
        <f>ROUND(I495*H495,2)</f>
        <v>0</v>
      </c>
      <c r="BL495" s="17" t="s">
        <v>287</v>
      </c>
      <c r="BM495" s="229" t="s">
        <v>952</v>
      </c>
    </row>
    <row r="496" s="13" customFormat="1">
      <c r="A496" s="13"/>
      <c r="B496" s="231"/>
      <c r="C496" s="232"/>
      <c r="D496" s="233" t="s">
        <v>152</v>
      </c>
      <c r="E496" s="234" t="s">
        <v>1</v>
      </c>
      <c r="F496" s="235" t="s">
        <v>953</v>
      </c>
      <c r="G496" s="232"/>
      <c r="H496" s="236">
        <v>127.56</v>
      </c>
      <c r="I496" s="237"/>
      <c r="J496" s="232"/>
      <c r="K496" s="232"/>
      <c r="L496" s="238"/>
      <c r="M496" s="239"/>
      <c r="N496" s="240"/>
      <c r="O496" s="240"/>
      <c r="P496" s="240"/>
      <c r="Q496" s="240"/>
      <c r="R496" s="240"/>
      <c r="S496" s="240"/>
      <c r="T496" s="24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2" t="s">
        <v>152</v>
      </c>
      <c r="AU496" s="242" t="s">
        <v>88</v>
      </c>
      <c r="AV496" s="13" t="s">
        <v>88</v>
      </c>
      <c r="AW496" s="13" t="s">
        <v>33</v>
      </c>
      <c r="AX496" s="13" t="s">
        <v>86</v>
      </c>
      <c r="AY496" s="242" t="s">
        <v>143</v>
      </c>
    </row>
    <row r="497" s="2" customFormat="1" ht="37.8" customHeight="1">
      <c r="A497" s="38"/>
      <c r="B497" s="39"/>
      <c r="C497" s="218" t="s">
        <v>954</v>
      </c>
      <c r="D497" s="218" t="s">
        <v>145</v>
      </c>
      <c r="E497" s="219" t="s">
        <v>955</v>
      </c>
      <c r="F497" s="220" t="s">
        <v>956</v>
      </c>
      <c r="G497" s="221" t="s">
        <v>148</v>
      </c>
      <c r="H497" s="222">
        <v>60.689999999999998</v>
      </c>
      <c r="I497" s="223"/>
      <c r="J497" s="224">
        <f>ROUND(I497*H497,2)</f>
        <v>0</v>
      </c>
      <c r="K497" s="220" t="s">
        <v>1</v>
      </c>
      <c r="L497" s="44"/>
      <c r="M497" s="225" t="s">
        <v>1</v>
      </c>
      <c r="N497" s="226" t="s">
        <v>43</v>
      </c>
      <c r="O497" s="91"/>
      <c r="P497" s="227">
        <f>O497*H497</f>
        <v>0</v>
      </c>
      <c r="Q497" s="227">
        <v>0.02</v>
      </c>
      <c r="R497" s="227">
        <f>Q497*H497</f>
        <v>1.2138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287</v>
      </c>
      <c r="AT497" s="229" t="s">
        <v>145</v>
      </c>
      <c r="AU497" s="229" t="s">
        <v>88</v>
      </c>
      <c r="AY497" s="17" t="s">
        <v>143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86</v>
      </c>
      <c r="BK497" s="230">
        <f>ROUND(I497*H497,2)</f>
        <v>0</v>
      </c>
      <c r="BL497" s="17" t="s">
        <v>287</v>
      </c>
      <c r="BM497" s="229" t="s">
        <v>957</v>
      </c>
    </row>
    <row r="498" s="13" customFormat="1">
      <c r="A498" s="13"/>
      <c r="B498" s="231"/>
      <c r="C498" s="232"/>
      <c r="D498" s="233" t="s">
        <v>152</v>
      </c>
      <c r="E498" s="234" t="s">
        <v>1</v>
      </c>
      <c r="F498" s="235" t="s">
        <v>958</v>
      </c>
      <c r="G498" s="232"/>
      <c r="H498" s="236">
        <v>60.689999999999998</v>
      </c>
      <c r="I498" s="237"/>
      <c r="J498" s="232"/>
      <c r="K498" s="232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152</v>
      </c>
      <c r="AU498" s="242" t="s">
        <v>88</v>
      </c>
      <c r="AV498" s="13" t="s">
        <v>88</v>
      </c>
      <c r="AW498" s="13" t="s">
        <v>33</v>
      </c>
      <c r="AX498" s="13" t="s">
        <v>86</v>
      </c>
      <c r="AY498" s="242" t="s">
        <v>143</v>
      </c>
    </row>
    <row r="499" s="2" customFormat="1" ht="24.15" customHeight="1">
      <c r="A499" s="38"/>
      <c r="B499" s="39"/>
      <c r="C499" s="218" t="s">
        <v>959</v>
      </c>
      <c r="D499" s="218" t="s">
        <v>145</v>
      </c>
      <c r="E499" s="219" t="s">
        <v>960</v>
      </c>
      <c r="F499" s="220" t="s">
        <v>961</v>
      </c>
      <c r="G499" s="221" t="s">
        <v>176</v>
      </c>
      <c r="H499" s="222">
        <v>4.4770000000000003</v>
      </c>
      <c r="I499" s="223"/>
      <c r="J499" s="224">
        <f>ROUND(I499*H499,2)</f>
        <v>0</v>
      </c>
      <c r="K499" s="220" t="s">
        <v>149</v>
      </c>
      <c r="L499" s="44"/>
      <c r="M499" s="225" t="s">
        <v>1</v>
      </c>
      <c r="N499" s="226" t="s">
        <v>43</v>
      </c>
      <c r="O499" s="91"/>
      <c r="P499" s="227">
        <f>O499*H499</f>
        <v>0</v>
      </c>
      <c r="Q499" s="227">
        <v>0</v>
      </c>
      <c r="R499" s="227">
        <f>Q499*H499</f>
        <v>0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287</v>
      </c>
      <c r="AT499" s="229" t="s">
        <v>145</v>
      </c>
      <c r="AU499" s="229" t="s">
        <v>88</v>
      </c>
      <c r="AY499" s="17" t="s">
        <v>143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86</v>
      </c>
      <c r="BK499" s="230">
        <f>ROUND(I499*H499,2)</f>
        <v>0</v>
      </c>
      <c r="BL499" s="17" t="s">
        <v>287</v>
      </c>
      <c r="BM499" s="229" t="s">
        <v>962</v>
      </c>
    </row>
    <row r="500" s="12" customFormat="1" ht="22.8" customHeight="1">
      <c r="A500" s="12"/>
      <c r="B500" s="202"/>
      <c r="C500" s="203"/>
      <c r="D500" s="204" t="s">
        <v>77</v>
      </c>
      <c r="E500" s="216" t="s">
        <v>963</v>
      </c>
      <c r="F500" s="216" t="s">
        <v>964</v>
      </c>
      <c r="G500" s="203"/>
      <c r="H500" s="203"/>
      <c r="I500" s="206"/>
      <c r="J500" s="217">
        <f>BK500</f>
        <v>0</v>
      </c>
      <c r="K500" s="203"/>
      <c r="L500" s="208"/>
      <c r="M500" s="209"/>
      <c r="N500" s="210"/>
      <c r="O500" s="210"/>
      <c r="P500" s="211">
        <f>SUM(P501:P512)</f>
        <v>0</v>
      </c>
      <c r="Q500" s="210"/>
      <c r="R500" s="211">
        <f>SUM(R501:R512)</f>
        <v>0.534995</v>
      </c>
      <c r="S500" s="210"/>
      <c r="T500" s="212">
        <f>SUM(T501:T512)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3" t="s">
        <v>88</v>
      </c>
      <c r="AT500" s="214" t="s">
        <v>77</v>
      </c>
      <c r="AU500" s="214" t="s">
        <v>86</v>
      </c>
      <c r="AY500" s="213" t="s">
        <v>143</v>
      </c>
      <c r="BK500" s="215">
        <f>SUM(BK501:BK512)</f>
        <v>0</v>
      </c>
    </row>
    <row r="501" s="2" customFormat="1" ht="24.15" customHeight="1">
      <c r="A501" s="38"/>
      <c r="B501" s="39"/>
      <c r="C501" s="218" t="s">
        <v>965</v>
      </c>
      <c r="D501" s="218" t="s">
        <v>145</v>
      </c>
      <c r="E501" s="219" t="s">
        <v>966</v>
      </c>
      <c r="F501" s="220" t="s">
        <v>967</v>
      </c>
      <c r="G501" s="221" t="s">
        <v>160</v>
      </c>
      <c r="H501" s="222">
        <v>45</v>
      </c>
      <c r="I501" s="223"/>
      <c r="J501" s="224">
        <f>ROUND(I501*H501,2)</f>
        <v>0</v>
      </c>
      <c r="K501" s="220" t="s">
        <v>149</v>
      </c>
      <c r="L501" s="44"/>
      <c r="M501" s="225" t="s">
        <v>1</v>
      </c>
      <c r="N501" s="226" t="s">
        <v>43</v>
      </c>
      <c r="O501" s="91"/>
      <c r="P501" s="227">
        <f>O501*H501</f>
        <v>0</v>
      </c>
      <c r="Q501" s="227">
        <v>0.0022499999999999998</v>
      </c>
      <c r="R501" s="227">
        <f>Q501*H501</f>
        <v>0.10124999999999999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287</v>
      </c>
      <c r="AT501" s="229" t="s">
        <v>145</v>
      </c>
      <c r="AU501" s="229" t="s">
        <v>88</v>
      </c>
      <c r="AY501" s="17" t="s">
        <v>143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86</v>
      </c>
      <c r="BK501" s="230">
        <f>ROUND(I501*H501,2)</f>
        <v>0</v>
      </c>
      <c r="BL501" s="17" t="s">
        <v>287</v>
      </c>
      <c r="BM501" s="229" t="s">
        <v>968</v>
      </c>
    </row>
    <row r="502" s="2" customFormat="1" ht="24.15" customHeight="1">
      <c r="A502" s="38"/>
      <c r="B502" s="39"/>
      <c r="C502" s="218" t="s">
        <v>969</v>
      </c>
      <c r="D502" s="218" t="s">
        <v>145</v>
      </c>
      <c r="E502" s="219" t="s">
        <v>970</v>
      </c>
      <c r="F502" s="220" t="s">
        <v>971</v>
      </c>
      <c r="G502" s="221" t="s">
        <v>160</v>
      </c>
      <c r="H502" s="222">
        <v>2.5</v>
      </c>
      <c r="I502" s="223"/>
      <c r="J502" s="224">
        <f>ROUND(I502*H502,2)</f>
        <v>0</v>
      </c>
      <c r="K502" s="220" t="s">
        <v>1</v>
      </c>
      <c r="L502" s="44"/>
      <c r="M502" s="225" t="s">
        <v>1</v>
      </c>
      <c r="N502" s="226" t="s">
        <v>43</v>
      </c>
      <c r="O502" s="91"/>
      <c r="P502" s="227">
        <f>O502*H502</f>
        <v>0</v>
      </c>
      <c r="Q502" s="227">
        <v>0</v>
      </c>
      <c r="R502" s="227">
        <f>Q502*H502</f>
        <v>0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287</v>
      </c>
      <c r="AT502" s="229" t="s">
        <v>145</v>
      </c>
      <c r="AU502" s="229" t="s">
        <v>88</v>
      </c>
      <c r="AY502" s="17" t="s">
        <v>143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86</v>
      </c>
      <c r="BK502" s="230">
        <f>ROUND(I502*H502,2)</f>
        <v>0</v>
      </c>
      <c r="BL502" s="17" t="s">
        <v>287</v>
      </c>
      <c r="BM502" s="229" t="s">
        <v>972</v>
      </c>
    </row>
    <row r="503" s="2" customFormat="1" ht="24.15" customHeight="1">
      <c r="A503" s="38"/>
      <c r="B503" s="39"/>
      <c r="C503" s="218" t="s">
        <v>973</v>
      </c>
      <c r="D503" s="218" t="s">
        <v>145</v>
      </c>
      <c r="E503" s="219" t="s">
        <v>974</v>
      </c>
      <c r="F503" s="220" t="s">
        <v>975</v>
      </c>
      <c r="G503" s="221" t="s">
        <v>160</v>
      </c>
      <c r="H503" s="222">
        <v>33</v>
      </c>
      <c r="I503" s="223"/>
      <c r="J503" s="224">
        <f>ROUND(I503*H503,2)</f>
        <v>0</v>
      </c>
      <c r="K503" s="220" t="s">
        <v>149</v>
      </c>
      <c r="L503" s="44"/>
      <c r="M503" s="225" t="s">
        <v>1</v>
      </c>
      <c r="N503" s="226" t="s">
        <v>43</v>
      </c>
      <c r="O503" s="91"/>
      <c r="P503" s="227">
        <f>O503*H503</f>
        <v>0</v>
      </c>
      <c r="Q503" s="227">
        <v>0.0043299999999999996</v>
      </c>
      <c r="R503" s="227">
        <f>Q503*H503</f>
        <v>0.14288999999999999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287</v>
      </c>
      <c r="AT503" s="229" t="s">
        <v>145</v>
      </c>
      <c r="AU503" s="229" t="s">
        <v>88</v>
      </c>
      <c r="AY503" s="17" t="s">
        <v>143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86</v>
      </c>
      <c r="BK503" s="230">
        <f>ROUND(I503*H503,2)</f>
        <v>0</v>
      </c>
      <c r="BL503" s="17" t="s">
        <v>287</v>
      </c>
      <c r="BM503" s="229" t="s">
        <v>976</v>
      </c>
    </row>
    <row r="504" s="2" customFormat="1" ht="33" customHeight="1">
      <c r="A504" s="38"/>
      <c r="B504" s="39"/>
      <c r="C504" s="218" t="s">
        <v>977</v>
      </c>
      <c r="D504" s="218" t="s">
        <v>145</v>
      </c>
      <c r="E504" s="219" t="s">
        <v>978</v>
      </c>
      <c r="F504" s="220" t="s">
        <v>979</v>
      </c>
      <c r="G504" s="221" t="s">
        <v>160</v>
      </c>
      <c r="H504" s="222">
        <v>4.5</v>
      </c>
      <c r="I504" s="223"/>
      <c r="J504" s="224">
        <f>ROUND(I504*H504,2)</f>
        <v>0</v>
      </c>
      <c r="K504" s="220" t="s">
        <v>149</v>
      </c>
      <c r="L504" s="44"/>
      <c r="M504" s="225" t="s">
        <v>1</v>
      </c>
      <c r="N504" s="226" t="s">
        <v>43</v>
      </c>
      <c r="O504" s="91"/>
      <c r="P504" s="227">
        <f>O504*H504</f>
        <v>0</v>
      </c>
      <c r="Q504" s="227">
        <v>0.0035100000000000001</v>
      </c>
      <c r="R504" s="227">
        <f>Q504*H504</f>
        <v>0.015795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287</v>
      </c>
      <c r="AT504" s="229" t="s">
        <v>145</v>
      </c>
      <c r="AU504" s="229" t="s">
        <v>88</v>
      </c>
      <c r="AY504" s="17" t="s">
        <v>143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86</v>
      </c>
      <c r="BK504" s="230">
        <f>ROUND(I504*H504,2)</f>
        <v>0</v>
      </c>
      <c r="BL504" s="17" t="s">
        <v>287</v>
      </c>
      <c r="BM504" s="229" t="s">
        <v>980</v>
      </c>
    </row>
    <row r="505" s="2" customFormat="1" ht="24.15" customHeight="1">
      <c r="A505" s="38"/>
      <c r="B505" s="39"/>
      <c r="C505" s="218" t="s">
        <v>981</v>
      </c>
      <c r="D505" s="218" t="s">
        <v>145</v>
      </c>
      <c r="E505" s="219" t="s">
        <v>982</v>
      </c>
      <c r="F505" s="220" t="s">
        <v>983</v>
      </c>
      <c r="G505" s="221" t="s">
        <v>160</v>
      </c>
      <c r="H505" s="222">
        <v>37.5</v>
      </c>
      <c r="I505" s="223"/>
      <c r="J505" s="224">
        <f>ROUND(I505*H505,2)</f>
        <v>0</v>
      </c>
      <c r="K505" s="220" t="s">
        <v>149</v>
      </c>
      <c r="L505" s="44"/>
      <c r="M505" s="225" t="s">
        <v>1</v>
      </c>
      <c r="N505" s="226" t="s">
        <v>43</v>
      </c>
      <c r="O505" s="91"/>
      <c r="P505" s="227">
        <f>O505*H505</f>
        <v>0</v>
      </c>
      <c r="Q505" s="227">
        <v>0.0022599999999999999</v>
      </c>
      <c r="R505" s="227">
        <f>Q505*H505</f>
        <v>0.084749999999999992</v>
      </c>
      <c r="S505" s="227">
        <v>0</v>
      </c>
      <c r="T505" s="22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9" t="s">
        <v>287</v>
      </c>
      <c r="AT505" s="229" t="s">
        <v>145</v>
      </c>
      <c r="AU505" s="229" t="s">
        <v>88</v>
      </c>
      <c r="AY505" s="17" t="s">
        <v>143</v>
      </c>
      <c r="BE505" s="230">
        <f>IF(N505="základní",J505,0)</f>
        <v>0</v>
      </c>
      <c r="BF505" s="230">
        <f>IF(N505="snížená",J505,0)</f>
        <v>0</v>
      </c>
      <c r="BG505" s="230">
        <f>IF(N505="zákl. přenesená",J505,0)</f>
        <v>0</v>
      </c>
      <c r="BH505" s="230">
        <f>IF(N505="sníž. přenesená",J505,0)</f>
        <v>0</v>
      </c>
      <c r="BI505" s="230">
        <f>IF(N505="nulová",J505,0)</f>
        <v>0</v>
      </c>
      <c r="BJ505" s="17" t="s">
        <v>86</v>
      </c>
      <c r="BK505" s="230">
        <f>ROUND(I505*H505,2)</f>
        <v>0</v>
      </c>
      <c r="BL505" s="17" t="s">
        <v>287</v>
      </c>
      <c r="BM505" s="229" t="s">
        <v>984</v>
      </c>
    </row>
    <row r="506" s="2" customFormat="1" ht="24.15" customHeight="1">
      <c r="A506" s="38"/>
      <c r="B506" s="39"/>
      <c r="C506" s="218" t="s">
        <v>985</v>
      </c>
      <c r="D506" s="218" t="s">
        <v>145</v>
      </c>
      <c r="E506" s="219" t="s">
        <v>986</v>
      </c>
      <c r="F506" s="220" t="s">
        <v>987</v>
      </c>
      <c r="G506" s="221" t="s">
        <v>160</v>
      </c>
      <c r="H506" s="222">
        <v>4</v>
      </c>
      <c r="I506" s="223"/>
      <c r="J506" s="224">
        <f>ROUND(I506*H506,2)</f>
        <v>0</v>
      </c>
      <c r="K506" s="220" t="s">
        <v>149</v>
      </c>
      <c r="L506" s="44"/>
      <c r="M506" s="225" t="s">
        <v>1</v>
      </c>
      <c r="N506" s="226" t="s">
        <v>43</v>
      </c>
      <c r="O506" s="91"/>
      <c r="P506" s="227">
        <f>O506*H506</f>
        <v>0</v>
      </c>
      <c r="Q506" s="227">
        <v>0.00233</v>
      </c>
      <c r="R506" s="227">
        <f>Q506*H506</f>
        <v>0.0093200000000000002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287</v>
      </c>
      <c r="AT506" s="229" t="s">
        <v>145</v>
      </c>
      <c r="AU506" s="229" t="s">
        <v>88</v>
      </c>
      <c r="AY506" s="17" t="s">
        <v>143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86</v>
      </c>
      <c r="BK506" s="230">
        <f>ROUND(I506*H506,2)</f>
        <v>0</v>
      </c>
      <c r="BL506" s="17" t="s">
        <v>287</v>
      </c>
      <c r="BM506" s="229" t="s">
        <v>988</v>
      </c>
    </row>
    <row r="507" s="2" customFormat="1" ht="24.15" customHeight="1">
      <c r="A507" s="38"/>
      <c r="B507" s="39"/>
      <c r="C507" s="218" t="s">
        <v>989</v>
      </c>
      <c r="D507" s="218" t="s">
        <v>145</v>
      </c>
      <c r="E507" s="219" t="s">
        <v>990</v>
      </c>
      <c r="F507" s="220" t="s">
        <v>991</v>
      </c>
      <c r="G507" s="221" t="s">
        <v>160</v>
      </c>
      <c r="H507" s="222">
        <v>42</v>
      </c>
      <c r="I507" s="223"/>
      <c r="J507" s="224">
        <f>ROUND(I507*H507,2)</f>
        <v>0</v>
      </c>
      <c r="K507" s="220" t="s">
        <v>149</v>
      </c>
      <c r="L507" s="44"/>
      <c r="M507" s="225" t="s">
        <v>1</v>
      </c>
      <c r="N507" s="226" t="s">
        <v>43</v>
      </c>
      <c r="O507" s="91"/>
      <c r="P507" s="227">
        <f>O507*H507</f>
        <v>0</v>
      </c>
      <c r="Q507" s="227">
        <v>0.0035999999999999999</v>
      </c>
      <c r="R507" s="227">
        <f>Q507*H507</f>
        <v>0.1512</v>
      </c>
      <c r="S507" s="227">
        <v>0</v>
      </c>
      <c r="T507" s="228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9" t="s">
        <v>287</v>
      </c>
      <c r="AT507" s="229" t="s">
        <v>145</v>
      </c>
      <c r="AU507" s="229" t="s">
        <v>88</v>
      </c>
      <c r="AY507" s="17" t="s">
        <v>143</v>
      </c>
      <c r="BE507" s="230">
        <f>IF(N507="základní",J507,0)</f>
        <v>0</v>
      </c>
      <c r="BF507" s="230">
        <f>IF(N507="snížená",J507,0)</f>
        <v>0</v>
      </c>
      <c r="BG507" s="230">
        <f>IF(N507="zákl. přenesená",J507,0)</f>
        <v>0</v>
      </c>
      <c r="BH507" s="230">
        <f>IF(N507="sníž. přenesená",J507,0)</f>
        <v>0</v>
      </c>
      <c r="BI507" s="230">
        <f>IF(N507="nulová",J507,0)</f>
        <v>0</v>
      </c>
      <c r="BJ507" s="17" t="s">
        <v>86</v>
      </c>
      <c r="BK507" s="230">
        <f>ROUND(I507*H507,2)</f>
        <v>0</v>
      </c>
      <c r="BL507" s="17" t="s">
        <v>287</v>
      </c>
      <c r="BM507" s="229" t="s">
        <v>992</v>
      </c>
    </row>
    <row r="508" s="2" customFormat="1" ht="24.15" customHeight="1">
      <c r="A508" s="38"/>
      <c r="B508" s="39"/>
      <c r="C508" s="218" t="s">
        <v>993</v>
      </c>
      <c r="D508" s="218" t="s">
        <v>145</v>
      </c>
      <c r="E508" s="219" t="s">
        <v>994</v>
      </c>
      <c r="F508" s="220" t="s">
        <v>995</v>
      </c>
      <c r="G508" s="221" t="s">
        <v>316</v>
      </c>
      <c r="H508" s="222">
        <v>1</v>
      </c>
      <c r="I508" s="223"/>
      <c r="J508" s="224">
        <f>ROUND(I508*H508,2)</f>
        <v>0</v>
      </c>
      <c r="K508" s="220" t="s">
        <v>149</v>
      </c>
      <c r="L508" s="44"/>
      <c r="M508" s="225" t="s">
        <v>1</v>
      </c>
      <c r="N508" s="226" t="s">
        <v>43</v>
      </c>
      <c r="O508" s="91"/>
      <c r="P508" s="227">
        <f>O508*H508</f>
        <v>0</v>
      </c>
      <c r="Q508" s="227">
        <v>0.00031</v>
      </c>
      <c r="R508" s="227">
        <f>Q508*H508</f>
        <v>0.00031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287</v>
      </c>
      <c r="AT508" s="229" t="s">
        <v>145</v>
      </c>
      <c r="AU508" s="229" t="s">
        <v>88</v>
      </c>
      <c r="AY508" s="17" t="s">
        <v>143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86</v>
      </c>
      <c r="BK508" s="230">
        <f>ROUND(I508*H508,2)</f>
        <v>0</v>
      </c>
      <c r="BL508" s="17" t="s">
        <v>287</v>
      </c>
      <c r="BM508" s="229" t="s">
        <v>996</v>
      </c>
    </row>
    <row r="509" s="2" customFormat="1" ht="24.15" customHeight="1">
      <c r="A509" s="38"/>
      <c r="B509" s="39"/>
      <c r="C509" s="218" t="s">
        <v>997</v>
      </c>
      <c r="D509" s="218" t="s">
        <v>145</v>
      </c>
      <c r="E509" s="219" t="s">
        <v>998</v>
      </c>
      <c r="F509" s="220" t="s">
        <v>999</v>
      </c>
      <c r="G509" s="221" t="s">
        <v>316</v>
      </c>
      <c r="H509" s="222">
        <v>2</v>
      </c>
      <c r="I509" s="223"/>
      <c r="J509" s="224">
        <f>ROUND(I509*H509,2)</f>
        <v>0</v>
      </c>
      <c r="K509" s="220" t="s">
        <v>149</v>
      </c>
      <c r="L509" s="44"/>
      <c r="M509" s="225" t="s">
        <v>1</v>
      </c>
      <c r="N509" s="226" t="s">
        <v>43</v>
      </c>
      <c r="O509" s="91"/>
      <c r="P509" s="227">
        <f>O509*H509</f>
        <v>0</v>
      </c>
      <c r="Q509" s="227">
        <v>0.00044000000000000002</v>
      </c>
      <c r="R509" s="227">
        <f>Q509*H509</f>
        <v>0.00088000000000000003</v>
      </c>
      <c r="S509" s="227">
        <v>0</v>
      </c>
      <c r="T509" s="228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9" t="s">
        <v>287</v>
      </c>
      <c r="AT509" s="229" t="s">
        <v>145</v>
      </c>
      <c r="AU509" s="229" t="s">
        <v>88</v>
      </c>
      <c r="AY509" s="17" t="s">
        <v>143</v>
      </c>
      <c r="BE509" s="230">
        <f>IF(N509="základní",J509,0)</f>
        <v>0</v>
      </c>
      <c r="BF509" s="230">
        <f>IF(N509="snížená",J509,0)</f>
        <v>0</v>
      </c>
      <c r="BG509" s="230">
        <f>IF(N509="zákl. přenesená",J509,0)</f>
        <v>0</v>
      </c>
      <c r="BH509" s="230">
        <f>IF(N509="sníž. přenesená",J509,0)</f>
        <v>0</v>
      </c>
      <c r="BI509" s="230">
        <f>IF(N509="nulová",J509,0)</f>
        <v>0</v>
      </c>
      <c r="BJ509" s="17" t="s">
        <v>86</v>
      </c>
      <c r="BK509" s="230">
        <f>ROUND(I509*H509,2)</f>
        <v>0</v>
      </c>
      <c r="BL509" s="17" t="s">
        <v>287</v>
      </c>
      <c r="BM509" s="229" t="s">
        <v>1000</v>
      </c>
    </row>
    <row r="510" s="2" customFormat="1" ht="24.15" customHeight="1">
      <c r="A510" s="38"/>
      <c r="B510" s="39"/>
      <c r="C510" s="218" t="s">
        <v>1001</v>
      </c>
      <c r="D510" s="218" t="s">
        <v>145</v>
      </c>
      <c r="E510" s="219" t="s">
        <v>1002</v>
      </c>
      <c r="F510" s="220" t="s">
        <v>1003</v>
      </c>
      <c r="G510" s="221" t="s">
        <v>160</v>
      </c>
      <c r="H510" s="222">
        <v>4</v>
      </c>
      <c r="I510" s="223"/>
      <c r="J510" s="224">
        <f>ROUND(I510*H510,2)</f>
        <v>0</v>
      </c>
      <c r="K510" s="220" t="s">
        <v>149</v>
      </c>
      <c r="L510" s="44"/>
      <c r="M510" s="225" t="s">
        <v>1</v>
      </c>
      <c r="N510" s="226" t="s">
        <v>43</v>
      </c>
      <c r="O510" s="91"/>
      <c r="P510" s="227">
        <f>O510*H510</f>
        <v>0</v>
      </c>
      <c r="Q510" s="227">
        <v>0.00097000000000000005</v>
      </c>
      <c r="R510" s="227">
        <f>Q510*H510</f>
        <v>0.0038800000000000002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287</v>
      </c>
      <c r="AT510" s="229" t="s">
        <v>145</v>
      </c>
      <c r="AU510" s="229" t="s">
        <v>88</v>
      </c>
      <c r="AY510" s="17" t="s">
        <v>143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86</v>
      </c>
      <c r="BK510" s="230">
        <f>ROUND(I510*H510,2)</f>
        <v>0</v>
      </c>
      <c r="BL510" s="17" t="s">
        <v>287</v>
      </c>
      <c r="BM510" s="229" t="s">
        <v>1004</v>
      </c>
    </row>
    <row r="511" s="2" customFormat="1" ht="24.15" customHeight="1">
      <c r="A511" s="38"/>
      <c r="B511" s="39"/>
      <c r="C511" s="218" t="s">
        <v>1005</v>
      </c>
      <c r="D511" s="218" t="s">
        <v>145</v>
      </c>
      <c r="E511" s="219" t="s">
        <v>1006</v>
      </c>
      <c r="F511" s="220" t="s">
        <v>1007</v>
      </c>
      <c r="G511" s="221" t="s">
        <v>160</v>
      </c>
      <c r="H511" s="222">
        <v>12</v>
      </c>
      <c r="I511" s="223"/>
      <c r="J511" s="224">
        <f>ROUND(I511*H511,2)</f>
        <v>0</v>
      </c>
      <c r="K511" s="220" t="s">
        <v>149</v>
      </c>
      <c r="L511" s="44"/>
      <c r="M511" s="225" t="s">
        <v>1</v>
      </c>
      <c r="N511" s="226" t="s">
        <v>43</v>
      </c>
      <c r="O511" s="91"/>
      <c r="P511" s="227">
        <f>O511*H511</f>
        <v>0</v>
      </c>
      <c r="Q511" s="227">
        <v>0.0020600000000000002</v>
      </c>
      <c r="R511" s="227">
        <f>Q511*H511</f>
        <v>0.024720000000000002</v>
      </c>
      <c r="S511" s="227">
        <v>0</v>
      </c>
      <c r="T511" s="228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9" t="s">
        <v>287</v>
      </c>
      <c r="AT511" s="229" t="s">
        <v>145</v>
      </c>
      <c r="AU511" s="229" t="s">
        <v>88</v>
      </c>
      <c r="AY511" s="17" t="s">
        <v>143</v>
      </c>
      <c r="BE511" s="230">
        <f>IF(N511="základní",J511,0)</f>
        <v>0</v>
      </c>
      <c r="BF511" s="230">
        <f>IF(N511="snížená",J511,0)</f>
        <v>0</v>
      </c>
      <c r="BG511" s="230">
        <f>IF(N511="zákl. přenesená",J511,0)</f>
        <v>0</v>
      </c>
      <c r="BH511" s="230">
        <f>IF(N511="sníž. přenesená",J511,0)</f>
        <v>0</v>
      </c>
      <c r="BI511" s="230">
        <f>IF(N511="nulová",J511,0)</f>
        <v>0</v>
      </c>
      <c r="BJ511" s="17" t="s">
        <v>86</v>
      </c>
      <c r="BK511" s="230">
        <f>ROUND(I511*H511,2)</f>
        <v>0</v>
      </c>
      <c r="BL511" s="17" t="s">
        <v>287</v>
      </c>
      <c r="BM511" s="229" t="s">
        <v>1008</v>
      </c>
    </row>
    <row r="512" s="2" customFormat="1" ht="24.15" customHeight="1">
      <c r="A512" s="38"/>
      <c r="B512" s="39"/>
      <c r="C512" s="218" t="s">
        <v>1009</v>
      </c>
      <c r="D512" s="218" t="s">
        <v>145</v>
      </c>
      <c r="E512" s="219" t="s">
        <v>1010</v>
      </c>
      <c r="F512" s="220" t="s">
        <v>1011</v>
      </c>
      <c r="G512" s="221" t="s">
        <v>176</v>
      </c>
      <c r="H512" s="222">
        <v>0.47899999999999998</v>
      </c>
      <c r="I512" s="223"/>
      <c r="J512" s="224">
        <f>ROUND(I512*H512,2)</f>
        <v>0</v>
      </c>
      <c r="K512" s="220" t="s">
        <v>149</v>
      </c>
      <c r="L512" s="44"/>
      <c r="M512" s="225" t="s">
        <v>1</v>
      </c>
      <c r="N512" s="226" t="s">
        <v>43</v>
      </c>
      <c r="O512" s="91"/>
      <c r="P512" s="227">
        <f>O512*H512</f>
        <v>0</v>
      </c>
      <c r="Q512" s="227">
        <v>0</v>
      </c>
      <c r="R512" s="227">
        <f>Q512*H512</f>
        <v>0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287</v>
      </c>
      <c r="AT512" s="229" t="s">
        <v>145</v>
      </c>
      <c r="AU512" s="229" t="s">
        <v>88</v>
      </c>
      <c r="AY512" s="17" t="s">
        <v>143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86</v>
      </c>
      <c r="BK512" s="230">
        <f>ROUND(I512*H512,2)</f>
        <v>0</v>
      </c>
      <c r="BL512" s="17" t="s">
        <v>287</v>
      </c>
      <c r="BM512" s="229" t="s">
        <v>1012</v>
      </c>
    </row>
    <row r="513" s="12" customFormat="1" ht="22.8" customHeight="1">
      <c r="A513" s="12"/>
      <c r="B513" s="202"/>
      <c r="C513" s="203"/>
      <c r="D513" s="204" t="s">
        <v>77</v>
      </c>
      <c r="E513" s="216" t="s">
        <v>1013</v>
      </c>
      <c r="F513" s="216" t="s">
        <v>1014</v>
      </c>
      <c r="G513" s="203"/>
      <c r="H513" s="203"/>
      <c r="I513" s="206"/>
      <c r="J513" s="217">
        <f>BK513</f>
        <v>0</v>
      </c>
      <c r="K513" s="203"/>
      <c r="L513" s="208"/>
      <c r="M513" s="209"/>
      <c r="N513" s="210"/>
      <c r="O513" s="210"/>
      <c r="P513" s="211">
        <f>SUM(P514:P519)</f>
        <v>0</v>
      </c>
      <c r="Q513" s="210"/>
      <c r="R513" s="211">
        <f>SUM(R514:R519)</f>
        <v>0.042660000000000003</v>
      </c>
      <c r="S513" s="210"/>
      <c r="T513" s="212">
        <f>SUM(T514:T519)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3" t="s">
        <v>88</v>
      </c>
      <c r="AT513" s="214" t="s">
        <v>77</v>
      </c>
      <c r="AU513" s="214" t="s">
        <v>86</v>
      </c>
      <c r="AY513" s="213" t="s">
        <v>143</v>
      </c>
      <c r="BK513" s="215">
        <f>SUM(BK514:BK519)</f>
        <v>0</v>
      </c>
    </row>
    <row r="514" s="2" customFormat="1" ht="24.15" customHeight="1">
      <c r="A514" s="38"/>
      <c r="B514" s="39"/>
      <c r="C514" s="218" t="s">
        <v>1015</v>
      </c>
      <c r="D514" s="218" t="s">
        <v>145</v>
      </c>
      <c r="E514" s="219" t="s">
        <v>1016</v>
      </c>
      <c r="F514" s="220" t="s">
        <v>1017</v>
      </c>
      <c r="G514" s="221" t="s">
        <v>148</v>
      </c>
      <c r="H514" s="222">
        <v>3.6000000000000001</v>
      </c>
      <c r="I514" s="223"/>
      <c r="J514" s="224">
        <f>ROUND(I514*H514,2)</f>
        <v>0</v>
      </c>
      <c r="K514" s="220" t="s">
        <v>149</v>
      </c>
      <c r="L514" s="44"/>
      <c r="M514" s="225" t="s">
        <v>1</v>
      </c>
      <c r="N514" s="226" t="s">
        <v>43</v>
      </c>
      <c r="O514" s="91"/>
      <c r="P514" s="227">
        <f>O514*H514</f>
        <v>0</v>
      </c>
      <c r="Q514" s="227">
        <v>0</v>
      </c>
      <c r="R514" s="227">
        <f>Q514*H514</f>
        <v>0</v>
      </c>
      <c r="S514" s="227">
        <v>0</v>
      </c>
      <c r="T514" s="228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9" t="s">
        <v>287</v>
      </c>
      <c r="AT514" s="229" t="s">
        <v>145</v>
      </c>
      <c r="AU514" s="229" t="s">
        <v>88</v>
      </c>
      <c r="AY514" s="17" t="s">
        <v>143</v>
      </c>
      <c r="BE514" s="230">
        <f>IF(N514="základní",J514,0)</f>
        <v>0</v>
      </c>
      <c r="BF514" s="230">
        <f>IF(N514="snížená",J514,0)</f>
        <v>0</v>
      </c>
      <c r="BG514" s="230">
        <f>IF(N514="zákl. přenesená",J514,0)</f>
        <v>0</v>
      </c>
      <c r="BH514" s="230">
        <f>IF(N514="sníž. přenesená",J514,0)</f>
        <v>0</v>
      </c>
      <c r="BI514" s="230">
        <f>IF(N514="nulová",J514,0)</f>
        <v>0</v>
      </c>
      <c r="BJ514" s="17" t="s">
        <v>86</v>
      </c>
      <c r="BK514" s="230">
        <f>ROUND(I514*H514,2)</f>
        <v>0</v>
      </c>
      <c r="BL514" s="17" t="s">
        <v>287</v>
      </c>
      <c r="BM514" s="229" t="s">
        <v>1018</v>
      </c>
    </row>
    <row r="515" s="13" customFormat="1">
      <c r="A515" s="13"/>
      <c r="B515" s="231"/>
      <c r="C515" s="232"/>
      <c r="D515" s="233" t="s">
        <v>152</v>
      </c>
      <c r="E515" s="234" t="s">
        <v>1</v>
      </c>
      <c r="F515" s="235" t="s">
        <v>1019</v>
      </c>
      <c r="G515" s="232"/>
      <c r="H515" s="236">
        <v>3.6000000000000001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152</v>
      </c>
      <c r="AU515" s="242" t="s">
        <v>88</v>
      </c>
      <c r="AV515" s="13" t="s">
        <v>88</v>
      </c>
      <c r="AW515" s="13" t="s">
        <v>33</v>
      </c>
      <c r="AX515" s="13" t="s">
        <v>86</v>
      </c>
      <c r="AY515" s="242" t="s">
        <v>143</v>
      </c>
    </row>
    <row r="516" s="2" customFormat="1" ht="24.15" customHeight="1">
      <c r="A516" s="38"/>
      <c r="B516" s="39"/>
      <c r="C516" s="218" t="s">
        <v>1020</v>
      </c>
      <c r="D516" s="218" t="s">
        <v>145</v>
      </c>
      <c r="E516" s="219" t="s">
        <v>1021</v>
      </c>
      <c r="F516" s="220" t="s">
        <v>1022</v>
      </c>
      <c r="G516" s="221" t="s">
        <v>316</v>
      </c>
      <c r="H516" s="222">
        <v>12</v>
      </c>
      <c r="I516" s="223"/>
      <c r="J516" s="224">
        <f>ROUND(I516*H516,2)</f>
        <v>0</v>
      </c>
      <c r="K516" s="220" t="s">
        <v>1</v>
      </c>
      <c r="L516" s="44"/>
      <c r="M516" s="225" t="s">
        <v>1</v>
      </c>
      <c r="N516" s="226" t="s">
        <v>43</v>
      </c>
      <c r="O516" s="91"/>
      <c r="P516" s="227">
        <f>O516*H516</f>
        <v>0</v>
      </c>
      <c r="Q516" s="227">
        <v>0</v>
      </c>
      <c r="R516" s="227">
        <f>Q516*H516</f>
        <v>0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287</v>
      </c>
      <c r="AT516" s="229" t="s">
        <v>145</v>
      </c>
      <c r="AU516" s="229" t="s">
        <v>88</v>
      </c>
      <c r="AY516" s="17" t="s">
        <v>143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86</v>
      </c>
      <c r="BK516" s="230">
        <f>ROUND(I516*H516,2)</f>
        <v>0</v>
      </c>
      <c r="BL516" s="17" t="s">
        <v>287</v>
      </c>
      <c r="BM516" s="229" t="s">
        <v>1023</v>
      </c>
    </row>
    <row r="517" s="2" customFormat="1" ht="21.75" customHeight="1">
      <c r="A517" s="38"/>
      <c r="B517" s="39"/>
      <c r="C517" s="248" t="s">
        <v>1024</v>
      </c>
      <c r="D517" s="248" t="s">
        <v>239</v>
      </c>
      <c r="E517" s="249" t="s">
        <v>1025</v>
      </c>
      <c r="F517" s="250" t="s">
        <v>1026</v>
      </c>
      <c r="G517" s="251" t="s">
        <v>160</v>
      </c>
      <c r="H517" s="252">
        <v>36.600000000000001</v>
      </c>
      <c r="I517" s="253"/>
      <c r="J517" s="254">
        <f>ROUND(I517*H517,2)</f>
        <v>0</v>
      </c>
      <c r="K517" s="250" t="s">
        <v>1</v>
      </c>
      <c r="L517" s="255"/>
      <c r="M517" s="256" t="s">
        <v>1</v>
      </c>
      <c r="N517" s="257" t="s">
        <v>43</v>
      </c>
      <c r="O517" s="91"/>
      <c r="P517" s="227">
        <f>O517*H517</f>
        <v>0</v>
      </c>
      <c r="Q517" s="227">
        <v>0.0011000000000000001</v>
      </c>
      <c r="R517" s="227">
        <f>Q517*H517</f>
        <v>0.040260000000000004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374</v>
      </c>
      <c r="AT517" s="229" t="s">
        <v>239</v>
      </c>
      <c r="AU517" s="229" t="s">
        <v>88</v>
      </c>
      <c r="AY517" s="17" t="s">
        <v>143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86</v>
      </c>
      <c r="BK517" s="230">
        <f>ROUND(I517*H517,2)</f>
        <v>0</v>
      </c>
      <c r="BL517" s="17" t="s">
        <v>287</v>
      </c>
      <c r="BM517" s="229" t="s">
        <v>1027</v>
      </c>
    </row>
    <row r="518" s="13" customFormat="1">
      <c r="A518" s="13"/>
      <c r="B518" s="231"/>
      <c r="C518" s="232"/>
      <c r="D518" s="233" t="s">
        <v>152</v>
      </c>
      <c r="E518" s="234" t="s">
        <v>1</v>
      </c>
      <c r="F518" s="235" t="s">
        <v>1028</v>
      </c>
      <c r="G518" s="232"/>
      <c r="H518" s="236">
        <v>36.600000000000001</v>
      </c>
      <c r="I518" s="237"/>
      <c r="J518" s="232"/>
      <c r="K518" s="232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152</v>
      </c>
      <c r="AU518" s="242" t="s">
        <v>88</v>
      </c>
      <c r="AV518" s="13" t="s">
        <v>88</v>
      </c>
      <c r="AW518" s="13" t="s">
        <v>33</v>
      </c>
      <c r="AX518" s="13" t="s">
        <v>86</v>
      </c>
      <c r="AY518" s="242" t="s">
        <v>143</v>
      </c>
    </row>
    <row r="519" s="2" customFormat="1" ht="16.5" customHeight="1">
      <c r="A519" s="38"/>
      <c r="B519" s="39"/>
      <c r="C519" s="248" t="s">
        <v>1029</v>
      </c>
      <c r="D519" s="248" t="s">
        <v>239</v>
      </c>
      <c r="E519" s="249" t="s">
        <v>1030</v>
      </c>
      <c r="F519" s="250" t="s">
        <v>1031</v>
      </c>
      <c r="G519" s="251" t="s">
        <v>1032</v>
      </c>
      <c r="H519" s="252">
        <v>12</v>
      </c>
      <c r="I519" s="253"/>
      <c r="J519" s="254">
        <f>ROUND(I519*H519,2)</f>
        <v>0</v>
      </c>
      <c r="K519" s="250" t="s">
        <v>149</v>
      </c>
      <c r="L519" s="255"/>
      <c r="M519" s="256" t="s">
        <v>1</v>
      </c>
      <c r="N519" s="257" t="s">
        <v>43</v>
      </c>
      <c r="O519" s="91"/>
      <c r="P519" s="227">
        <f>O519*H519</f>
        <v>0</v>
      </c>
      <c r="Q519" s="227">
        <v>0.00020000000000000001</v>
      </c>
      <c r="R519" s="227">
        <f>Q519*H519</f>
        <v>0.0024000000000000002</v>
      </c>
      <c r="S519" s="227">
        <v>0</v>
      </c>
      <c r="T519" s="228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374</v>
      </c>
      <c r="AT519" s="229" t="s">
        <v>239</v>
      </c>
      <c r="AU519" s="229" t="s">
        <v>88</v>
      </c>
      <c r="AY519" s="17" t="s">
        <v>143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86</v>
      </c>
      <c r="BK519" s="230">
        <f>ROUND(I519*H519,2)</f>
        <v>0</v>
      </c>
      <c r="BL519" s="17" t="s">
        <v>287</v>
      </c>
      <c r="BM519" s="229" t="s">
        <v>1033</v>
      </c>
    </row>
    <row r="520" s="12" customFormat="1" ht="22.8" customHeight="1">
      <c r="A520" s="12"/>
      <c r="B520" s="202"/>
      <c r="C520" s="203"/>
      <c r="D520" s="204" t="s">
        <v>77</v>
      </c>
      <c r="E520" s="216" t="s">
        <v>1034</v>
      </c>
      <c r="F520" s="216" t="s">
        <v>1035</v>
      </c>
      <c r="G520" s="203"/>
      <c r="H520" s="203"/>
      <c r="I520" s="206"/>
      <c r="J520" s="217">
        <f>BK520</f>
        <v>0</v>
      </c>
      <c r="K520" s="203"/>
      <c r="L520" s="208"/>
      <c r="M520" s="209"/>
      <c r="N520" s="210"/>
      <c r="O520" s="210"/>
      <c r="P520" s="211">
        <f>SUM(P521:P534)</f>
        <v>0</v>
      </c>
      <c r="Q520" s="210"/>
      <c r="R520" s="211">
        <f>SUM(R521:R534)</f>
        <v>0.91986319999999999</v>
      </c>
      <c r="S520" s="210"/>
      <c r="T520" s="212">
        <f>SUM(T521:T534)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13" t="s">
        <v>88</v>
      </c>
      <c r="AT520" s="214" t="s">
        <v>77</v>
      </c>
      <c r="AU520" s="214" t="s">
        <v>86</v>
      </c>
      <c r="AY520" s="213" t="s">
        <v>143</v>
      </c>
      <c r="BK520" s="215">
        <f>SUM(BK521:BK534)</f>
        <v>0</v>
      </c>
    </row>
    <row r="521" s="2" customFormat="1" ht="16.5" customHeight="1">
      <c r="A521" s="38"/>
      <c r="B521" s="39"/>
      <c r="C521" s="218" t="s">
        <v>1036</v>
      </c>
      <c r="D521" s="218" t="s">
        <v>145</v>
      </c>
      <c r="E521" s="219" t="s">
        <v>1037</v>
      </c>
      <c r="F521" s="220" t="s">
        <v>1038</v>
      </c>
      <c r="G521" s="221" t="s">
        <v>148</v>
      </c>
      <c r="H521" s="222">
        <v>41.978000000000002</v>
      </c>
      <c r="I521" s="223"/>
      <c r="J521" s="224">
        <f>ROUND(I521*H521,2)</f>
        <v>0</v>
      </c>
      <c r="K521" s="220" t="s">
        <v>149</v>
      </c>
      <c r="L521" s="44"/>
      <c r="M521" s="225" t="s">
        <v>1</v>
      </c>
      <c r="N521" s="226" t="s">
        <v>43</v>
      </c>
      <c r="O521" s="91"/>
      <c r="P521" s="227">
        <f>O521*H521</f>
        <v>0</v>
      </c>
      <c r="Q521" s="227">
        <v>0.00029999999999999997</v>
      </c>
      <c r="R521" s="227">
        <f>Q521*H521</f>
        <v>0.012593399999999999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287</v>
      </c>
      <c r="AT521" s="229" t="s">
        <v>145</v>
      </c>
      <c r="AU521" s="229" t="s">
        <v>88</v>
      </c>
      <c r="AY521" s="17" t="s">
        <v>143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86</v>
      </c>
      <c r="BK521" s="230">
        <f>ROUND(I521*H521,2)</f>
        <v>0</v>
      </c>
      <c r="BL521" s="17" t="s">
        <v>287</v>
      </c>
      <c r="BM521" s="229" t="s">
        <v>1039</v>
      </c>
    </row>
    <row r="522" s="2" customFormat="1" ht="24.15" customHeight="1">
      <c r="A522" s="38"/>
      <c r="B522" s="39"/>
      <c r="C522" s="218" t="s">
        <v>1040</v>
      </c>
      <c r="D522" s="218" t="s">
        <v>145</v>
      </c>
      <c r="E522" s="219" t="s">
        <v>1041</v>
      </c>
      <c r="F522" s="220" t="s">
        <v>1042</v>
      </c>
      <c r="G522" s="221" t="s">
        <v>148</v>
      </c>
      <c r="H522" s="222">
        <v>41.978000000000002</v>
      </c>
      <c r="I522" s="223"/>
      <c r="J522" s="224">
        <f>ROUND(I522*H522,2)</f>
        <v>0</v>
      </c>
      <c r="K522" s="220" t="s">
        <v>149</v>
      </c>
      <c r="L522" s="44"/>
      <c r="M522" s="225" t="s">
        <v>1</v>
      </c>
      <c r="N522" s="226" t="s">
        <v>43</v>
      </c>
      <c r="O522" s="91"/>
      <c r="P522" s="227">
        <f>O522*H522</f>
        <v>0</v>
      </c>
      <c r="Q522" s="227">
        <v>0.0015</v>
      </c>
      <c r="R522" s="227">
        <f>Q522*H522</f>
        <v>0.062967000000000009</v>
      </c>
      <c r="S522" s="227">
        <v>0</v>
      </c>
      <c r="T522" s="228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9" t="s">
        <v>287</v>
      </c>
      <c r="AT522" s="229" t="s">
        <v>145</v>
      </c>
      <c r="AU522" s="229" t="s">
        <v>88</v>
      </c>
      <c r="AY522" s="17" t="s">
        <v>143</v>
      </c>
      <c r="BE522" s="230">
        <f>IF(N522="základní",J522,0)</f>
        <v>0</v>
      </c>
      <c r="BF522" s="230">
        <f>IF(N522="snížená",J522,0)</f>
        <v>0</v>
      </c>
      <c r="BG522" s="230">
        <f>IF(N522="zákl. přenesená",J522,0)</f>
        <v>0</v>
      </c>
      <c r="BH522" s="230">
        <f>IF(N522="sníž. přenesená",J522,0)</f>
        <v>0</v>
      </c>
      <c r="BI522" s="230">
        <f>IF(N522="nulová",J522,0)</f>
        <v>0</v>
      </c>
      <c r="BJ522" s="17" t="s">
        <v>86</v>
      </c>
      <c r="BK522" s="230">
        <f>ROUND(I522*H522,2)</f>
        <v>0</v>
      </c>
      <c r="BL522" s="17" t="s">
        <v>287</v>
      </c>
      <c r="BM522" s="229" t="s">
        <v>1043</v>
      </c>
    </row>
    <row r="523" s="2" customFormat="1" ht="24.15" customHeight="1">
      <c r="A523" s="38"/>
      <c r="B523" s="39"/>
      <c r="C523" s="218" t="s">
        <v>1044</v>
      </c>
      <c r="D523" s="218" t="s">
        <v>145</v>
      </c>
      <c r="E523" s="219" t="s">
        <v>1045</v>
      </c>
      <c r="F523" s="220" t="s">
        <v>1046</v>
      </c>
      <c r="G523" s="221" t="s">
        <v>160</v>
      </c>
      <c r="H523" s="222">
        <v>11.25</v>
      </c>
      <c r="I523" s="223"/>
      <c r="J523" s="224">
        <f>ROUND(I523*H523,2)</f>
        <v>0</v>
      </c>
      <c r="K523" s="220" t="s">
        <v>149</v>
      </c>
      <c r="L523" s="44"/>
      <c r="M523" s="225" t="s">
        <v>1</v>
      </c>
      <c r="N523" s="226" t="s">
        <v>43</v>
      </c>
      <c r="O523" s="91"/>
      <c r="P523" s="227">
        <f>O523*H523</f>
        <v>0</v>
      </c>
      <c r="Q523" s="227">
        <v>0.00027999999999999998</v>
      </c>
      <c r="R523" s="227">
        <f>Q523*H523</f>
        <v>0.0031499999999999996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287</v>
      </c>
      <c r="AT523" s="229" t="s">
        <v>145</v>
      </c>
      <c r="AU523" s="229" t="s">
        <v>88</v>
      </c>
      <c r="AY523" s="17" t="s">
        <v>143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86</v>
      </c>
      <c r="BK523" s="230">
        <f>ROUND(I523*H523,2)</f>
        <v>0</v>
      </c>
      <c r="BL523" s="17" t="s">
        <v>287</v>
      </c>
      <c r="BM523" s="229" t="s">
        <v>1047</v>
      </c>
    </row>
    <row r="524" s="13" customFormat="1">
      <c r="A524" s="13"/>
      <c r="B524" s="231"/>
      <c r="C524" s="232"/>
      <c r="D524" s="233" t="s">
        <v>152</v>
      </c>
      <c r="E524" s="234" t="s">
        <v>1</v>
      </c>
      <c r="F524" s="235" t="s">
        <v>1048</v>
      </c>
      <c r="G524" s="232"/>
      <c r="H524" s="236">
        <v>11.25</v>
      </c>
      <c r="I524" s="237"/>
      <c r="J524" s="232"/>
      <c r="K524" s="232"/>
      <c r="L524" s="238"/>
      <c r="M524" s="239"/>
      <c r="N524" s="240"/>
      <c r="O524" s="240"/>
      <c r="P524" s="240"/>
      <c r="Q524" s="240"/>
      <c r="R524" s="240"/>
      <c r="S524" s="240"/>
      <c r="T524" s="24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2" t="s">
        <v>152</v>
      </c>
      <c r="AU524" s="242" t="s">
        <v>88</v>
      </c>
      <c r="AV524" s="13" t="s">
        <v>88</v>
      </c>
      <c r="AW524" s="13" t="s">
        <v>33</v>
      </c>
      <c r="AX524" s="13" t="s">
        <v>86</v>
      </c>
      <c r="AY524" s="242" t="s">
        <v>143</v>
      </c>
    </row>
    <row r="525" s="2" customFormat="1" ht="16.5" customHeight="1">
      <c r="A525" s="38"/>
      <c r="B525" s="39"/>
      <c r="C525" s="218" t="s">
        <v>1049</v>
      </c>
      <c r="D525" s="218" t="s">
        <v>145</v>
      </c>
      <c r="E525" s="219" t="s">
        <v>1050</v>
      </c>
      <c r="F525" s="220" t="s">
        <v>1051</v>
      </c>
      <c r="G525" s="221" t="s">
        <v>316</v>
      </c>
      <c r="H525" s="222">
        <v>5</v>
      </c>
      <c r="I525" s="223"/>
      <c r="J525" s="224">
        <f>ROUND(I525*H525,2)</f>
        <v>0</v>
      </c>
      <c r="K525" s="220" t="s">
        <v>149</v>
      </c>
      <c r="L525" s="44"/>
      <c r="M525" s="225" t="s">
        <v>1</v>
      </c>
      <c r="N525" s="226" t="s">
        <v>43</v>
      </c>
      <c r="O525" s="91"/>
      <c r="P525" s="227">
        <f>O525*H525</f>
        <v>0</v>
      </c>
      <c r="Q525" s="227">
        <v>0.00021000000000000001</v>
      </c>
      <c r="R525" s="227">
        <f>Q525*H525</f>
        <v>0.0010500000000000002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287</v>
      </c>
      <c r="AT525" s="229" t="s">
        <v>145</v>
      </c>
      <c r="AU525" s="229" t="s">
        <v>88</v>
      </c>
      <c r="AY525" s="17" t="s">
        <v>143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86</v>
      </c>
      <c r="BK525" s="230">
        <f>ROUND(I525*H525,2)</f>
        <v>0</v>
      </c>
      <c r="BL525" s="17" t="s">
        <v>287</v>
      </c>
      <c r="BM525" s="229" t="s">
        <v>1052</v>
      </c>
    </row>
    <row r="526" s="2" customFormat="1" ht="16.5" customHeight="1">
      <c r="A526" s="38"/>
      <c r="B526" s="39"/>
      <c r="C526" s="218" t="s">
        <v>1053</v>
      </c>
      <c r="D526" s="218" t="s">
        <v>145</v>
      </c>
      <c r="E526" s="219" t="s">
        <v>1054</v>
      </c>
      <c r="F526" s="220" t="s">
        <v>1055</v>
      </c>
      <c r="G526" s="221" t="s">
        <v>316</v>
      </c>
      <c r="H526" s="222">
        <v>1</v>
      </c>
      <c r="I526" s="223"/>
      <c r="J526" s="224">
        <f>ROUND(I526*H526,2)</f>
        <v>0</v>
      </c>
      <c r="K526" s="220" t="s">
        <v>149</v>
      </c>
      <c r="L526" s="44"/>
      <c r="M526" s="225" t="s">
        <v>1</v>
      </c>
      <c r="N526" s="226" t="s">
        <v>43</v>
      </c>
      <c r="O526" s="91"/>
      <c r="P526" s="227">
        <f>O526*H526</f>
        <v>0</v>
      </c>
      <c r="Q526" s="227">
        <v>0.00020000000000000001</v>
      </c>
      <c r="R526" s="227">
        <f>Q526*H526</f>
        <v>0.00020000000000000001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287</v>
      </c>
      <c r="AT526" s="229" t="s">
        <v>145</v>
      </c>
      <c r="AU526" s="229" t="s">
        <v>88</v>
      </c>
      <c r="AY526" s="17" t="s">
        <v>143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86</v>
      </c>
      <c r="BK526" s="230">
        <f>ROUND(I526*H526,2)</f>
        <v>0</v>
      </c>
      <c r="BL526" s="17" t="s">
        <v>287</v>
      </c>
      <c r="BM526" s="229" t="s">
        <v>1056</v>
      </c>
    </row>
    <row r="527" s="2" customFormat="1" ht="24.15" customHeight="1">
      <c r="A527" s="38"/>
      <c r="B527" s="39"/>
      <c r="C527" s="218" t="s">
        <v>1057</v>
      </c>
      <c r="D527" s="218" t="s">
        <v>145</v>
      </c>
      <c r="E527" s="219" t="s">
        <v>1058</v>
      </c>
      <c r="F527" s="220" t="s">
        <v>1059</v>
      </c>
      <c r="G527" s="221" t="s">
        <v>316</v>
      </c>
      <c r="H527" s="222">
        <v>2</v>
      </c>
      <c r="I527" s="223"/>
      <c r="J527" s="224">
        <f>ROUND(I527*H527,2)</f>
        <v>0</v>
      </c>
      <c r="K527" s="220" t="s">
        <v>149</v>
      </c>
      <c r="L527" s="44"/>
      <c r="M527" s="225" t="s">
        <v>1</v>
      </c>
      <c r="N527" s="226" t="s">
        <v>43</v>
      </c>
      <c r="O527" s="91"/>
      <c r="P527" s="227">
        <f>O527*H527</f>
        <v>0</v>
      </c>
      <c r="Q527" s="227">
        <v>0.00021000000000000001</v>
      </c>
      <c r="R527" s="227">
        <f>Q527*H527</f>
        <v>0.00042000000000000002</v>
      </c>
      <c r="S527" s="227">
        <v>0</v>
      </c>
      <c r="T527" s="228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9" t="s">
        <v>287</v>
      </c>
      <c r="AT527" s="229" t="s">
        <v>145</v>
      </c>
      <c r="AU527" s="229" t="s">
        <v>88</v>
      </c>
      <c r="AY527" s="17" t="s">
        <v>143</v>
      </c>
      <c r="BE527" s="230">
        <f>IF(N527="základní",J527,0)</f>
        <v>0</v>
      </c>
      <c r="BF527" s="230">
        <f>IF(N527="snížená",J527,0)</f>
        <v>0</v>
      </c>
      <c r="BG527" s="230">
        <f>IF(N527="zákl. přenesená",J527,0)</f>
        <v>0</v>
      </c>
      <c r="BH527" s="230">
        <f>IF(N527="sníž. přenesená",J527,0)</f>
        <v>0</v>
      </c>
      <c r="BI527" s="230">
        <f>IF(N527="nulová",J527,0)</f>
        <v>0</v>
      </c>
      <c r="BJ527" s="17" t="s">
        <v>86</v>
      </c>
      <c r="BK527" s="230">
        <f>ROUND(I527*H527,2)</f>
        <v>0</v>
      </c>
      <c r="BL527" s="17" t="s">
        <v>287</v>
      </c>
      <c r="BM527" s="229" t="s">
        <v>1060</v>
      </c>
    </row>
    <row r="528" s="2" customFormat="1" ht="24.15" customHeight="1">
      <c r="A528" s="38"/>
      <c r="B528" s="39"/>
      <c r="C528" s="218" t="s">
        <v>1061</v>
      </c>
      <c r="D528" s="218" t="s">
        <v>145</v>
      </c>
      <c r="E528" s="219" t="s">
        <v>1062</v>
      </c>
      <c r="F528" s="220" t="s">
        <v>1063</v>
      </c>
      <c r="G528" s="221" t="s">
        <v>160</v>
      </c>
      <c r="H528" s="222">
        <v>23.149999999999999</v>
      </c>
      <c r="I528" s="223"/>
      <c r="J528" s="224">
        <f>ROUND(I528*H528,2)</f>
        <v>0</v>
      </c>
      <c r="K528" s="220" t="s">
        <v>149</v>
      </c>
      <c r="L528" s="44"/>
      <c r="M528" s="225" t="s">
        <v>1</v>
      </c>
      <c r="N528" s="226" t="s">
        <v>43</v>
      </c>
      <c r="O528" s="91"/>
      <c r="P528" s="227">
        <f>O528*H528</f>
        <v>0</v>
      </c>
      <c r="Q528" s="227">
        <v>0.00142</v>
      </c>
      <c r="R528" s="227">
        <f>Q528*H528</f>
        <v>0.032872999999999999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287</v>
      </c>
      <c r="AT528" s="229" t="s">
        <v>145</v>
      </c>
      <c r="AU528" s="229" t="s">
        <v>88</v>
      </c>
      <c r="AY528" s="17" t="s">
        <v>143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86</v>
      </c>
      <c r="BK528" s="230">
        <f>ROUND(I528*H528,2)</f>
        <v>0</v>
      </c>
      <c r="BL528" s="17" t="s">
        <v>287</v>
      </c>
      <c r="BM528" s="229" t="s">
        <v>1064</v>
      </c>
    </row>
    <row r="529" s="2" customFormat="1" ht="24.15" customHeight="1">
      <c r="A529" s="38"/>
      <c r="B529" s="39"/>
      <c r="C529" s="218" t="s">
        <v>1065</v>
      </c>
      <c r="D529" s="218" t="s">
        <v>145</v>
      </c>
      <c r="E529" s="219" t="s">
        <v>1066</v>
      </c>
      <c r="F529" s="220" t="s">
        <v>1067</v>
      </c>
      <c r="G529" s="221" t="s">
        <v>148</v>
      </c>
      <c r="H529" s="222">
        <v>41.978000000000002</v>
      </c>
      <c r="I529" s="223"/>
      <c r="J529" s="224">
        <f>ROUND(I529*H529,2)</f>
        <v>0</v>
      </c>
      <c r="K529" s="220" t="s">
        <v>149</v>
      </c>
      <c r="L529" s="44"/>
      <c r="M529" s="225" t="s">
        <v>1</v>
      </c>
      <c r="N529" s="226" t="s">
        <v>43</v>
      </c>
      <c r="O529" s="91"/>
      <c r="P529" s="227">
        <f>O529*H529</f>
        <v>0</v>
      </c>
      <c r="Q529" s="227">
        <v>0.0053</v>
      </c>
      <c r="R529" s="227">
        <f>Q529*H529</f>
        <v>0.2224834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287</v>
      </c>
      <c r="AT529" s="229" t="s">
        <v>145</v>
      </c>
      <c r="AU529" s="229" t="s">
        <v>88</v>
      </c>
      <c r="AY529" s="17" t="s">
        <v>143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86</v>
      </c>
      <c r="BK529" s="230">
        <f>ROUND(I529*H529,2)</f>
        <v>0</v>
      </c>
      <c r="BL529" s="17" t="s">
        <v>287</v>
      </c>
      <c r="BM529" s="229" t="s">
        <v>1068</v>
      </c>
    </row>
    <row r="530" s="13" customFormat="1">
      <c r="A530" s="13"/>
      <c r="B530" s="231"/>
      <c r="C530" s="232"/>
      <c r="D530" s="233" t="s">
        <v>152</v>
      </c>
      <c r="E530" s="234" t="s">
        <v>1</v>
      </c>
      <c r="F530" s="235" t="s">
        <v>436</v>
      </c>
      <c r="G530" s="232"/>
      <c r="H530" s="236">
        <v>41.978000000000002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152</v>
      </c>
      <c r="AU530" s="242" t="s">
        <v>88</v>
      </c>
      <c r="AV530" s="13" t="s">
        <v>88</v>
      </c>
      <c r="AW530" s="13" t="s">
        <v>33</v>
      </c>
      <c r="AX530" s="13" t="s">
        <v>86</v>
      </c>
      <c r="AY530" s="242" t="s">
        <v>143</v>
      </c>
    </row>
    <row r="531" s="2" customFormat="1" ht="16.5" customHeight="1">
      <c r="A531" s="38"/>
      <c r="B531" s="39"/>
      <c r="C531" s="248" t="s">
        <v>1069</v>
      </c>
      <c r="D531" s="248" t="s">
        <v>239</v>
      </c>
      <c r="E531" s="249" t="s">
        <v>1070</v>
      </c>
      <c r="F531" s="250" t="s">
        <v>1071</v>
      </c>
      <c r="G531" s="251" t="s">
        <v>148</v>
      </c>
      <c r="H531" s="252">
        <v>46.176000000000002</v>
      </c>
      <c r="I531" s="253"/>
      <c r="J531" s="254">
        <f>ROUND(I531*H531,2)</f>
        <v>0</v>
      </c>
      <c r="K531" s="250" t="s">
        <v>1</v>
      </c>
      <c r="L531" s="255"/>
      <c r="M531" s="256" t="s">
        <v>1</v>
      </c>
      <c r="N531" s="257" t="s">
        <v>43</v>
      </c>
      <c r="O531" s="91"/>
      <c r="P531" s="227">
        <f>O531*H531</f>
        <v>0</v>
      </c>
      <c r="Q531" s="227">
        <v>0.0126</v>
      </c>
      <c r="R531" s="227">
        <f>Q531*H531</f>
        <v>0.58181760000000005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374</v>
      </c>
      <c r="AT531" s="229" t="s">
        <v>239</v>
      </c>
      <c r="AU531" s="229" t="s">
        <v>88</v>
      </c>
      <c r="AY531" s="17" t="s">
        <v>143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86</v>
      </c>
      <c r="BK531" s="230">
        <f>ROUND(I531*H531,2)</f>
        <v>0</v>
      </c>
      <c r="BL531" s="17" t="s">
        <v>287</v>
      </c>
      <c r="BM531" s="229" t="s">
        <v>1072</v>
      </c>
    </row>
    <row r="532" s="13" customFormat="1">
      <c r="A532" s="13"/>
      <c r="B532" s="231"/>
      <c r="C532" s="232"/>
      <c r="D532" s="233" t="s">
        <v>152</v>
      </c>
      <c r="E532" s="234" t="s">
        <v>1</v>
      </c>
      <c r="F532" s="235" t="s">
        <v>1073</v>
      </c>
      <c r="G532" s="232"/>
      <c r="H532" s="236">
        <v>46.176000000000002</v>
      </c>
      <c r="I532" s="237"/>
      <c r="J532" s="232"/>
      <c r="K532" s="232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152</v>
      </c>
      <c r="AU532" s="242" t="s">
        <v>88</v>
      </c>
      <c r="AV532" s="13" t="s">
        <v>88</v>
      </c>
      <c r="AW532" s="13" t="s">
        <v>33</v>
      </c>
      <c r="AX532" s="13" t="s">
        <v>86</v>
      </c>
      <c r="AY532" s="242" t="s">
        <v>143</v>
      </c>
    </row>
    <row r="533" s="2" customFormat="1" ht="24.15" customHeight="1">
      <c r="A533" s="38"/>
      <c r="B533" s="39"/>
      <c r="C533" s="218" t="s">
        <v>1074</v>
      </c>
      <c r="D533" s="218" t="s">
        <v>145</v>
      </c>
      <c r="E533" s="219" t="s">
        <v>1075</v>
      </c>
      <c r="F533" s="220" t="s">
        <v>1076</v>
      </c>
      <c r="G533" s="221" t="s">
        <v>148</v>
      </c>
      <c r="H533" s="222">
        <v>46.176000000000002</v>
      </c>
      <c r="I533" s="223"/>
      <c r="J533" s="224">
        <f>ROUND(I533*H533,2)</f>
        <v>0</v>
      </c>
      <c r="K533" s="220" t="s">
        <v>149</v>
      </c>
      <c r="L533" s="44"/>
      <c r="M533" s="225" t="s">
        <v>1</v>
      </c>
      <c r="N533" s="226" t="s">
        <v>43</v>
      </c>
      <c r="O533" s="91"/>
      <c r="P533" s="227">
        <f>O533*H533</f>
        <v>0</v>
      </c>
      <c r="Q533" s="227">
        <v>5.0000000000000002E-05</v>
      </c>
      <c r="R533" s="227">
        <f>Q533*H533</f>
        <v>0.0023088000000000002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287</v>
      </c>
      <c r="AT533" s="229" t="s">
        <v>145</v>
      </c>
      <c r="AU533" s="229" t="s">
        <v>88</v>
      </c>
      <c r="AY533" s="17" t="s">
        <v>143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86</v>
      </c>
      <c r="BK533" s="230">
        <f>ROUND(I533*H533,2)</f>
        <v>0</v>
      </c>
      <c r="BL533" s="17" t="s">
        <v>287</v>
      </c>
      <c r="BM533" s="229" t="s">
        <v>1077</v>
      </c>
    </row>
    <row r="534" s="2" customFormat="1" ht="24.15" customHeight="1">
      <c r="A534" s="38"/>
      <c r="B534" s="39"/>
      <c r="C534" s="218" t="s">
        <v>1078</v>
      </c>
      <c r="D534" s="218" t="s">
        <v>145</v>
      </c>
      <c r="E534" s="219" t="s">
        <v>1079</v>
      </c>
      <c r="F534" s="220" t="s">
        <v>1080</v>
      </c>
      <c r="G534" s="221" t="s">
        <v>176</v>
      </c>
      <c r="H534" s="222">
        <v>0.92700000000000005</v>
      </c>
      <c r="I534" s="223"/>
      <c r="J534" s="224">
        <f>ROUND(I534*H534,2)</f>
        <v>0</v>
      </c>
      <c r="K534" s="220" t="s">
        <v>149</v>
      </c>
      <c r="L534" s="44"/>
      <c r="M534" s="225" t="s">
        <v>1</v>
      </c>
      <c r="N534" s="226" t="s">
        <v>43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287</v>
      </c>
      <c r="AT534" s="229" t="s">
        <v>145</v>
      </c>
      <c r="AU534" s="229" t="s">
        <v>88</v>
      </c>
      <c r="AY534" s="17" t="s">
        <v>143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86</v>
      </c>
      <c r="BK534" s="230">
        <f>ROUND(I534*H534,2)</f>
        <v>0</v>
      </c>
      <c r="BL534" s="17" t="s">
        <v>287</v>
      </c>
      <c r="BM534" s="229" t="s">
        <v>1081</v>
      </c>
    </row>
    <row r="535" s="12" customFormat="1" ht="22.8" customHeight="1">
      <c r="A535" s="12"/>
      <c r="B535" s="202"/>
      <c r="C535" s="203"/>
      <c r="D535" s="204" t="s">
        <v>77</v>
      </c>
      <c r="E535" s="216" t="s">
        <v>1082</v>
      </c>
      <c r="F535" s="216" t="s">
        <v>1083</v>
      </c>
      <c r="G535" s="203"/>
      <c r="H535" s="203"/>
      <c r="I535" s="206"/>
      <c r="J535" s="217">
        <f>BK535</f>
        <v>0</v>
      </c>
      <c r="K535" s="203"/>
      <c r="L535" s="208"/>
      <c r="M535" s="209"/>
      <c r="N535" s="210"/>
      <c r="O535" s="210"/>
      <c r="P535" s="211">
        <f>SUM(P536:P537)</f>
        <v>0</v>
      </c>
      <c r="Q535" s="210"/>
      <c r="R535" s="211">
        <f>SUM(R536:R537)</f>
        <v>0.0055320999999999999</v>
      </c>
      <c r="S535" s="210"/>
      <c r="T535" s="212">
        <f>SUM(T536:T537)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3" t="s">
        <v>88</v>
      </c>
      <c r="AT535" s="214" t="s">
        <v>77</v>
      </c>
      <c r="AU535" s="214" t="s">
        <v>86</v>
      </c>
      <c r="AY535" s="213" t="s">
        <v>143</v>
      </c>
      <c r="BK535" s="215">
        <f>SUM(BK536:BK537)</f>
        <v>0</v>
      </c>
    </row>
    <row r="536" s="2" customFormat="1" ht="24.15" customHeight="1">
      <c r="A536" s="38"/>
      <c r="B536" s="39"/>
      <c r="C536" s="218" t="s">
        <v>1084</v>
      </c>
      <c r="D536" s="218" t="s">
        <v>145</v>
      </c>
      <c r="E536" s="219" t="s">
        <v>1085</v>
      </c>
      <c r="F536" s="220" t="s">
        <v>1086</v>
      </c>
      <c r="G536" s="221" t="s">
        <v>148</v>
      </c>
      <c r="H536" s="222">
        <v>39.515000000000001</v>
      </c>
      <c r="I536" s="223"/>
      <c r="J536" s="224">
        <f>ROUND(I536*H536,2)</f>
        <v>0</v>
      </c>
      <c r="K536" s="220" t="s">
        <v>149</v>
      </c>
      <c r="L536" s="44"/>
      <c r="M536" s="225" t="s">
        <v>1</v>
      </c>
      <c r="N536" s="226" t="s">
        <v>43</v>
      </c>
      <c r="O536" s="91"/>
      <c r="P536" s="227">
        <f>O536*H536</f>
        <v>0</v>
      </c>
      <c r="Q536" s="227">
        <v>0.00013999999999999999</v>
      </c>
      <c r="R536" s="227">
        <f>Q536*H536</f>
        <v>0.0055320999999999999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287</v>
      </c>
      <c r="AT536" s="229" t="s">
        <v>145</v>
      </c>
      <c r="AU536" s="229" t="s">
        <v>88</v>
      </c>
      <c r="AY536" s="17" t="s">
        <v>143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86</v>
      </c>
      <c r="BK536" s="230">
        <f>ROUND(I536*H536,2)</f>
        <v>0</v>
      </c>
      <c r="BL536" s="17" t="s">
        <v>287</v>
      </c>
      <c r="BM536" s="229" t="s">
        <v>1087</v>
      </c>
    </row>
    <row r="537" s="13" customFormat="1">
      <c r="A537" s="13"/>
      <c r="B537" s="231"/>
      <c r="C537" s="232"/>
      <c r="D537" s="233" t="s">
        <v>152</v>
      </c>
      <c r="E537" s="234" t="s">
        <v>1</v>
      </c>
      <c r="F537" s="235" t="s">
        <v>1088</v>
      </c>
      <c r="G537" s="232"/>
      <c r="H537" s="236">
        <v>39.515000000000001</v>
      </c>
      <c r="I537" s="237"/>
      <c r="J537" s="232"/>
      <c r="K537" s="232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152</v>
      </c>
      <c r="AU537" s="242" t="s">
        <v>88</v>
      </c>
      <c r="AV537" s="13" t="s">
        <v>88</v>
      </c>
      <c r="AW537" s="13" t="s">
        <v>33</v>
      </c>
      <c r="AX537" s="13" t="s">
        <v>86</v>
      </c>
      <c r="AY537" s="242" t="s">
        <v>143</v>
      </c>
    </row>
    <row r="538" s="12" customFormat="1" ht="22.8" customHeight="1">
      <c r="A538" s="12"/>
      <c r="B538" s="202"/>
      <c r="C538" s="203"/>
      <c r="D538" s="204" t="s">
        <v>77</v>
      </c>
      <c r="E538" s="216" t="s">
        <v>1089</v>
      </c>
      <c r="F538" s="216" t="s">
        <v>1090</v>
      </c>
      <c r="G538" s="203"/>
      <c r="H538" s="203"/>
      <c r="I538" s="206"/>
      <c r="J538" s="217">
        <f>BK538</f>
        <v>0</v>
      </c>
      <c r="K538" s="203"/>
      <c r="L538" s="208"/>
      <c r="M538" s="209"/>
      <c r="N538" s="210"/>
      <c r="O538" s="210"/>
      <c r="P538" s="211">
        <f>SUM(P539:P549)</f>
        <v>0</v>
      </c>
      <c r="Q538" s="210"/>
      <c r="R538" s="211">
        <f>SUM(R539:R549)</f>
        <v>0.20926900000000001</v>
      </c>
      <c r="S538" s="210"/>
      <c r="T538" s="212">
        <f>SUM(T539:T549)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3" t="s">
        <v>88</v>
      </c>
      <c r="AT538" s="214" t="s">
        <v>77</v>
      </c>
      <c r="AU538" s="214" t="s">
        <v>86</v>
      </c>
      <c r="AY538" s="213" t="s">
        <v>143</v>
      </c>
      <c r="BK538" s="215">
        <f>SUM(BK539:BK549)</f>
        <v>0</v>
      </c>
    </row>
    <row r="539" s="2" customFormat="1" ht="24.15" customHeight="1">
      <c r="A539" s="38"/>
      <c r="B539" s="39"/>
      <c r="C539" s="218" t="s">
        <v>1091</v>
      </c>
      <c r="D539" s="218" t="s">
        <v>145</v>
      </c>
      <c r="E539" s="219" t="s">
        <v>1092</v>
      </c>
      <c r="F539" s="220" t="s">
        <v>1093</v>
      </c>
      <c r="G539" s="221" t="s">
        <v>148</v>
      </c>
      <c r="H539" s="222">
        <v>418.53800000000001</v>
      </c>
      <c r="I539" s="223"/>
      <c r="J539" s="224">
        <f>ROUND(I539*H539,2)</f>
        <v>0</v>
      </c>
      <c r="K539" s="220" t="s">
        <v>149</v>
      </c>
      <c r="L539" s="44"/>
      <c r="M539" s="225" t="s">
        <v>1</v>
      </c>
      <c r="N539" s="226" t="s">
        <v>43</v>
      </c>
      <c r="O539" s="91"/>
      <c r="P539" s="227">
        <f>O539*H539</f>
        <v>0</v>
      </c>
      <c r="Q539" s="227">
        <v>0.00021000000000000001</v>
      </c>
      <c r="R539" s="227">
        <f>Q539*H539</f>
        <v>0.087892980000000009</v>
      </c>
      <c r="S539" s="227">
        <v>0</v>
      </c>
      <c r="T539" s="228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9" t="s">
        <v>287</v>
      </c>
      <c r="AT539" s="229" t="s">
        <v>145</v>
      </c>
      <c r="AU539" s="229" t="s">
        <v>88</v>
      </c>
      <c r="AY539" s="17" t="s">
        <v>143</v>
      </c>
      <c r="BE539" s="230">
        <f>IF(N539="základní",J539,0)</f>
        <v>0</v>
      </c>
      <c r="BF539" s="230">
        <f>IF(N539="snížená",J539,0)</f>
        <v>0</v>
      </c>
      <c r="BG539" s="230">
        <f>IF(N539="zákl. přenesená",J539,0)</f>
        <v>0</v>
      </c>
      <c r="BH539" s="230">
        <f>IF(N539="sníž. přenesená",J539,0)</f>
        <v>0</v>
      </c>
      <c r="BI539" s="230">
        <f>IF(N539="nulová",J539,0)</f>
        <v>0</v>
      </c>
      <c r="BJ539" s="17" t="s">
        <v>86</v>
      </c>
      <c r="BK539" s="230">
        <f>ROUND(I539*H539,2)</f>
        <v>0</v>
      </c>
      <c r="BL539" s="17" t="s">
        <v>287</v>
      </c>
      <c r="BM539" s="229" t="s">
        <v>1094</v>
      </c>
    </row>
    <row r="540" s="2" customFormat="1" ht="33" customHeight="1">
      <c r="A540" s="38"/>
      <c r="B540" s="39"/>
      <c r="C540" s="218" t="s">
        <v>1095</v>
      </c>
      <c r="D540" s="218" t="s">
        <v>145</v>
      </c>
      <c r="E540" s="219" t="s">
        <v>1096</v>
      </c>
      <c r="F540" s="220" t="s">
        <v>1097</v>
      </c>
      <c r="G540" s="221" t="s">
        <v>148</v>
      </c>
      <c r="H540" s="222">
        <v>418.53800000000001</v>
      </c>
      <c r="I540" s="223"/>
      <c r="J540" s="224">
        <f>ROUND(I540*H540,2)</f>
        <v>0</v>
      </c>
      <c r="K540" s="220" t="s">
        <v>149</v>
      </c>
      <c r="L540" s="44"/>
      <c r="M540" s="225" t="s">
        <v>1</v>
      </c>
      <c r="N540" s="226" t="s">
        <v>43</v>
      </c>
      <c r="O540" s="91"/>
      <c r="P540" s="227">
        <f>O540*H540</f>
        <v>0</v>
      </c>
      <c r="Q540" s="227">
        <v>0.00029</v>
      </c>
      <c r="R540" s="227">
        <f>Q540*H540</f>
        <v>0.12137602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287</v>
      </c>
      <c r="AT540" s="229" t="s">
        <v>145</v>
      </c>
      <c r="AU540" s="229" t="s">
        <v>88</v>
      </c>
      <c r="AY540" s="17" t="s">
        <v>143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86</v>
      </c>
      <c r="BK540" s="230">
        <f>ROUND(I540*H540,2)</f>
        <v>0</v>
      </c>
      <c r="BL540" s="17" t="s">
        <v>287</v>
      </c>
      <c r="BM540" s="229" t="s">
        <v>1098</v>
      </c>
    </row>
    <row r="541" s="13" customFormat="1">
      <c r="A541" s="13"/>
      <c r="B541" s="231"/>
      <c r="C541" s="232"/>
      <c r="D541" s="233" t="s">
        <v>152</v>
      </c>
      <c r="E541" s="234" t="s">
        <v>1</v>
      </c>
      <c r="F541" s="235" t="s">
        <v>1099</v>
      </c>
      <c r="G541" s="232"/>
      <c r="H541" s="236">
        <v>29.16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152</v>
      </c>
      <c r="AU541" s="242" t="s">
        <v>88</v>
      </c>
      <c r="AV541" s="13" t="s">
        <v>88</v>
      </c>
      <c r="AW541" s="13" t="s">
        <v>33</v>
      </c>
      <c r="AX541" s="13" t="s">
        <v>78</v>
      </c>
      <c r="AY541" s="242" t="s">
        <v>143</v>
      </c>
    </row>
    <row r="542" s="13" customFormat="1">
      <c r="A542" s="13"/>
      <c r="B542" s="231"/>
      <c r="C542" s="232"/>
      <c r="D542" s="233" t="s">
        <v>152</v>
      </c>
      <c r="E542" s="234" t="s">
        <v>1</v>
      </c>
      <c r="F542" s="235" t="s">
        <v>1100</v>
      </c>
      <c r="G542" s="232"/>
      <c r="H542" s="236">
        <v>146.56299999999999</v>
      </c>
      <c r="I542" s="237"/>
      <c r="J542" s="232"/>
      <c r="K542" s="232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152</v>
      </c>
      <c r="AU542" s="242" t="s">
        <v>88</v>
      </c>
      <c r="AV542" s="13" t="s">
        <v>88</v>
      </c>
      <c r="AW542" s="13" t="s">
        <v>33</v>
      </c>
      <c r="AX542" s="13" t="s">
        <v>78</v>
      </c>
      <c r="AY542" s="242" t="s">
        <v>143</v>
      </c>
    </row>
    <row r="543" s="13" customFormat="1">
      <c r="A543" s="13"/>
      <c r="B543" s="231"/>
      <c r="C543" s="232"/>
      <c r="D543" s="233" t="s">
        <v>152</v>
      </c>
      <c r="E543" s="234" t="s">
        <v>1</v>
      </c>
      <c r="F543" s="235" t="s">
        <v>1101</v>
      </c>
      <c r="G543" s="232"/>
      <c r="H543" s="236">
        <v>81.819999999999993</v>
      </c>
      <c r="I543" s="237"/>
      <c r="J543" s="232"/>
      <c r="K543" s="232"/>
      <c r="L543" s="238"/>
      <c r="M543" s="239"/>
      <c r="N543" s="240"/>
      <c r="O543" s="240"/>
      <c r="P543" s="240"/>
      <c r="Q543" s="240"/>
      <c r="R543" s="240"/>
      <c r="S543" s="240"/>
      <c r="T543" s="24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2" t="s">
        <v>152</v>
      </c>
      <c r="AU543" s="242" t="s">
        <v>88</v>
      </c>
      <c r="AV543" s="13" t="s">
        <v>88</v>
      </c>
      <c r="AW543" s="13" t="s">
        <v>33</v>
      </c>
      <c r="AX543" s="13" t="s">
        <v>78</v>
      </c>
      <c r="AY543" s="242" t="s">
        <v>143</v>
      </c>
    </row>
    <row r="544" s="13" customFormat="1">
      <c r="A544" s="13"/>
      <c r="B544" s="231"/>
      <c r="C544" s="232"/>
      <c r="D544" s="233" t="s">
        <v>152</v>
      </c>
      <c r="E544" s="234" t="s">
        <v>1</v>
      </c>
      <c r="F544" s="235" t="s">
        <v>1102</v>
      </c>
      <c r="G544" s="232"/>
      <c r="H544" s="236">
        <v>46.710000000000001</v>
      </c>
      <c r="I544" s="237"/>
      <c r="J544" s="232"/>
      <c r="K544" s="232"/>
      <c r="L544" s="238"/>
      <c r="M544" s="239"/>
      <c r="N544" s="240"/>
      <c r="O544" s="240"/>
      <c r="P544" s="240"/>
      <c r="Q544" s="240"/>
      <c r="R544" s="240"/>
      <c r="S544" s="240"/>
      <c r="T544" s="241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2" t="s">
        <v>152</v>
      </c>
      <c r="AU544" s="242" t="s">
        <v>88</v>
      </c>
      <c r="AV544" s="13" t="s">
        <v>88</v>
      </c>
      <c r="AW544" s="13" t="s">
        <v>33</v>
      </c>
      <c r="AX544" s="13" t="s">
        <v>78</v>
      </c>
      <c r="AY544" s="242" t="s">
        <v>143</v>
      </c>
    </row>
    <row r="545" s="13" customFormat="1">
      <c r="A545" s="13"/>
      <c r="B545" s="231"/>
      <c r="C545" s="232"/>
      <c r="D545" s="233" t="s">
        <v>152</v>
      </c>
      <c r="E545" s="234" t="s">
        <v>1</v>
      </c>
      <c r="F545" s="235" t="s">
        <v>1103</v>
      </c>
      <c r="G545" s="232"/>
      <c r="H545" s="236">
        <v>31.68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152</v>
      </c>
      <c r="AU545" s="242" t="s">
        <v>88</v>
      </c>
      <c r="AV545" s="13" t="s">
        <v>88</v>
      </c>
      <c r="AW545" s="13" t="s">
        <v>33</v>
      </c>
      <c r="AX545" s="13" t="s">
        <v>78</v>
      </c>
      <c r="AY545" s="242" t="s">
        <v>143</v>
      </c>
    </row>
    <row r="546" s="13" customFormat="1">
      <c r="A546" s="13"/>
      <c r="B546" s="231"/>
      <c r="C546" s="232"/>
      <c r="D546" s="233" t="s">
        <v>152</v>
      </c>
      <c r="E546" s="234" t="s">
        <v>1</v>
      </c>
      <c r="F546" s="235" t="s">
        <v>1104</v>
      </c>
      <c r="G546" s="232"/>
      <c r="H546" s="236">
        <v>37.170000000000002</v>
      </c>
      <c r="I546" s="237"/>
      <c r="J546" s="232"/>
      <c r="K546" s="232"/>
      <c r="L546" s="238"/>
      <c r="M546" s="239"/>
      <c r="N546" s="240"/>
      <c r="O546" s="240"/>
      <c r="P546" s="240"/>
      <c r="Q546" s="240"/>
      <c r="R546" s="240"/>
      <c r="S546" s="240"/>
      <c r="T546" s="241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2" t="s">
        <v>152</v>
      </c>
      <c r="AU546" s="242" t="s">
        <v>88</v>
      </c>
      <c r="AV546" s="13" t="s">
        <v>88</v>
      </c>
      <c r="AW546" s="13" t="s">
        <v>33</v>
      </c>
      <c r="AX546" s="13" t="s">
        <v>78</v>
      </c>
      <c r="AY546" s="242" t="s">
        <v>143</v>
      </c>
    </row>
    <row r="547" s="13" customFormat="1">
      <c r="A547" s="13"/>
      <c r="B547" s="231"/>
      <c r="C547" s="232"/>
      <c r="D547" s="233" t="s">
        <v>152</v>
      </c>
      <c r="E547" s="234" t="s">
        <v>1</v>
      </c>
      <c r="F547" s="235" t="s">
        <v>1105</v>
      </c>
      <c r="G547" s="232"/>
      <c r="H547" s="236">
        <v>17.385000000000002</v>
      </c>
      <c r="I547" s="237"/>
      <c r="J547" s="232"/>
      <c r="K547" s="232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152</v>
      </c>
      <c r="AU547" s="242" t="s">
        <v>88</v>
      </c>
      <c r="AV547" s="13" t="s">
        <v>88</v>
      </c>
      <c r="AW547" s="13" t="s">
        <v>33</v>
      </c>
      <c r="AX547" s="13" t="s">
        <v>78</v>
      </c>
      <c r="AY547" s="242" t="s">
        <v>143</v>
      </c>
    </row>
    <row r="548" s="13" customFormat="1">
      <c r="A548" s="13"/>
      <c r="B548" s="231"/>
      <c r="C548" s="232"/>
      <c r="D548" s="233" t="s">
        <v>152</v>
      </c>
      <c r="E548" s="234" t="s">
        <v>1</v>
      </c>
      <c r="F548" s="235" t="s">
        <v>1106</v>
      </c>
      <c r="G548" s="232"/>
      <c r="H548" s="236">
        <v>28.050000000000001</v>
      </c>
      <c r="I548" s="237"/>
      <c r="J548" s="232"/>
      <c r="K548" s="232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152</v>
      </c>
      <c r="AU548" s="242" t="s">
        <v>88</v>
      </c>
      <c r="AV548" s="13" t="s">
        <v>88</v>
      </c>
      <c r="AW548" s="13" t="s">
        <v>33</v>
      </c>
      <c r="AX548" s="13" t="s">
        <v>78</v>
      </c>
      <c r="AY548" s="242" t="s">
        <v>143</v>
      </c>
    </row>
    <row r="549" s="14" customFormat="1">
      <c r="A549" s="14"/>
      <c r="B549" s="258"/>
      <c r="C549" s="259"/>
      <c r="D549" s="233" t="s">
        <v>152</v>
      </c>
      <c r="E549" s="260" t="s">
        <v>1</v>
      </c>
      <c r="F549" s="261" t="s">
        <v>251</v>
      </c>
      <c r="G549" s="259"/>
      <c r="H549" s="262">
        <v>418.53800000000001</v>
      </c>
      <c r="I549" s="263"/>
      <c r="J549" s="259"/>
      <c r="K549" s="259"/>
      <c r="L549" s="264"/>
      <c r="M549" s="279"/>
      <c r="N549" s="280"/>
      <c r="O549" s="280"/>
      <c r="P549" s="280"/>
      <c r="Q549" s="280"/>
      <c r="R549" s="280"/>
      <c r="S549" s="280"/>
      <c r="T549" s="28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8" t="s">
        <v>152</v>
      </c>
      <c r="AU549" s="268" t="s">
        <v>88</v>
      </c>
      <c r="AV549" s="14" t="s">
        <v>150</v>
      </c>
      <c r="AW549" s="14" t="s">
        <v>33</v>
      </c>
      <c r="AX549" s="14" t="s">
        <v>86</v>
      </c>
      <c r="AY549" s="268" t="s">
        <v>143</v>
      </c>
    </row>
    <row r="550" s="2" customFormat="1" ht="6.96" customHeight="1">
      <c r="A550" s="38"/>
      <c r="B550" s="66"/>
      <c r="C550" s="67"/>
      <c r="D550" s="67"/>
      <c r="E550" s="67"/>
      <c r="F550" s="67"/>
      <c r="G550" s="67"/>
      <c r="H550" s="67"/>
      <c r="I550" s="67"/>
      <c r="J550" s="67"/>
      <c r="K550" s="67"/>
      <c r="L550" s="44"/>
      <c r="M550" s="38"/>
      <c r="O550" s="38"/>
      <c r="P550" s="38"/>
      <c r="Q550" s="38"/>
      <c r="R550" s="38"/>
      <c r="S550" s="38"/>
      <c r="T550" s="38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</row>
  </sheetData>
  <sheetProtection sheet="1" autoFilter="0" formatColumns="0" formatRows="0" objects="1" scenarios="1" spinCount="100000" saltValue="tlA8B7pHh1DWa52c0e60W9cJ+oDtrUhfPkq/rjPbZUkCDcVtkJXZFBq1KUJu/GWMzYYc7Us92D4yNN+qJyJUzg==" hashValue="78HVYQfpHL/oj5rrKOKXhiHHv+ZkiYK7NfZFQ/yPmB77Zs/PM08Qc0eet7G/ImYXlpD49+yXnAzZwO2SiaXRvQ==" algorithmName="SHA-512" password="CC35"/>
  <autoFilter ref="C141:K549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ROUND((SUM(BE121:BE139)),  2)</f>
        <v>0</v>
      </c>
      <c r="G33" s="38"/>
      <c r="H33" s="38"/>
      <c r="I33" s="155">
        <v>0.20999999999999999</v>
      </c>
      <c r="J33" s="154">
        <f>ROUND(((SUM(BE121:BE139))*I33),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ROUND((SUM(BF121:BF139)),  2)</f>
        <v>0</v>
      </c>
      <c r="G34" s="38"/>
      <c r="H34" s="38"/>
      <c r="I34" s="155">
        <v>0.14999999999999999</v>
      </c>
      <c r="J34" s="154">
        <f>ROUND(((SUM(BF121:BF139))*I34),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124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1108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200</v>
      </c>
      <c r="E101" s="188"/>
      <c r="F101" s="188"/>
      <c r="G101" s="188"/>
      <c r="H101" s="188"/>
      <c r="I101" s="188"/>
      <c r="J101" s="189">
        <f>J138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Přístavba požární zbrojnice, ulice Partyzánů, Krnov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03 - Zpevněné plochy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31. 1. 2020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Město Krnov</v>
      </c>
      <c r="G117" s="40"/>
      <c r="H117" s="40"/>
      <c r="I117" s="32" t="s">
        <v>30</v>
      </c>
      <c r="J117" s="36" t="str">
        <f>E21</f>
        <v>TPROJEKT AED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129</v>
      </c>
      <c r="D120" s="194" t="s">
        <v>63</v>
      </c>
      <c r="E120" s="194" t="s">
        <v>59</v>
      </c>
      <c r="F120" s="194" t="s">
        <v>60</v>
      </c>
      <c r="G120" s="194" t="s">
        <v>130</v>
      </c>
      <c r="H120" s="194" t="s">
        <v>131</v>
      </c>
      <c r="I120" s="194" t="s">
        <v>132</v>
      </c>
      <c r="J120" s="194" t="s">
        <v>121</v>
      </c>
      <c r="K120" s="195" t="s">
        <v>133</v>
      </c>
      <c r="L120" s="196"/>
      <c r="M120" s="100" t="s">
        <v>1</v>
      </c>
      <c r="N120" s="101" t="s">
        <v>42</v>
      </c>
      <c r="O120" s="101" t="s">
        <v>134</v>
      </c>
      <c r="P120" s="101" t="s">
        <v>135</v>
      </c>
      <c r="Q120" s="101" t="s">
        <v>136</v>
      </c>
      <c r="R120" s="101" t="s">
        <v>137</v>
      </c>
      <c r="S120" s="101" t="s">
        <v>138</v>
      </c>
      <c r="T120" s="102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140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77.115431999999998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141</v>
      </c>
      <c r="F122" s="205" t="s">
        <v>142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P123+P127+P130+P138</f>
        <v>0</v>
      </c>
      <c r="Q122" s="210"/>
      <c r="R122" s="211">
        <f>R123+R127+R130+R138</f>
        <v>77.115431999999998</v>
      </c>
      <c r="S122" s="210"/>
      <c r="T122" s="212">
        <f>T123+T127+T130+T138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78</v>
      </c>
      <c r="AY122" s="213" t="s">
        <v>143</v>
      </c>
      <c r="BK122" s="215">
        <f>BK123+BK127+BK130+BK138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86</v>
      </c>
      <c r="F123" s="216" t="s">
        <v>144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0.0050000000000000001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86</v>
      </c>
      <c r="AY123" s="213" t="s">
        <v>143</v>
      </c>
      <c r="BK123" s="215">
        <f>SUM(BK124:BK126)</f>
        <v>0</v>
      </c>
    </row>
    <row r="124" s="2" customFormat="1" ht="24.15" customHeight="1">
      <c r="A124" s="38"/>
      <c r="B124" s="39"/>
      <c r="C124" s="218" t="s">
        <v>86</v>
      </c>
      <c r="D124" s="218" t="s">
        <v>145</v>
      </c>
      <c r="E124" s="219" t="s">
        <v>1109</v>
      </c>
      <c r="F124" s="220" t="s">
        <v>1110</v>
      </c>
      <c r="G124" s="221" t="s">
        <v>148</v>
      </c>
      <c r="H124" s="222">
        <v>200</v>
      </c>
      <c r="I124" s="223"/>
      <c r="J124" s="224">
        <f>ROUND(I124*H124,2)</f>
        <v>0</v>
      </c>
      <c r="K124" s="220" t="s">
        <v>149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150</v>
      </c>
      <c r="AT124" s="229" t="s">
        <v>145</v>
      </c>
      <c r="AU124" s="229" t="s">
        <v>88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150</v>
      </c>
      <c r="BM124" s="229" t="s">
        <v>1111</v>
      </c>
    </row>
    <row r="125" s="13" customFormat="1">
      <c r="A125" s="13"/>
      <c r="B125" s="231"/>
      <c r="C125" s="232"/>
      <c r="D125" s="233" t="s">
        <v>152</v>
      </c>
      <c r="E125" s="234" t="s">
        <v>1</v>
      </c>
      <c r="F125" s="235" t="s">
        <v>1112</v>
      </c>
      <c r="G125" s="232"/>
      <c r="H125" s="236">
        <v>200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152</v>
      </c>
      <c r="AU125" s="242" t="s">
        <v>88</v>
      </c>
      <c r="AV125" s="13" t="s">
        <v>88</v>
      </c>
      <c r="AW125" s="13" t="s">
        <v>33</v>
      </c>
      <c r="AX125" s="13" t="s">
        <v>86</v>
      </c>
      <c r="AY125" s="242" t="s">
        <v>143</v>
      </c>
    </row>
    <row r="126" s="2" customFormat="1" ht="16.5" customHeight="1">
      <c r="A126" s="38"/>
      <c r="B126" s="39"/>
      <c r="C126" s="248" t="s">
        <v>88</v>
      </c>
      <c r="D126" s="248" t="s">
        <v>239</v>
      </c>
      <c r="E126" s="249" t="s">
        <v>1113</v>
      </c>
      <c r="F126" s="250" t="s">
        <v>1114</v>
      </c>
      <c r="G126" s="251" t="s">
        <v>1115</v>
      </c>
      <c r="H126" s="252">
        <v>5</v>
      </c>
      <c r="I126" s="253"/>
      <c r="J126" s="254">
        <f>ROUND(I126*H126,2)</f>
        <v>0</v>
      </c>
      <c r="K126" s="250" t="s">
        <v>149</v>
      </c>
      <c r="L126" s="255"/>
      <c r="M126" s="256" t="s">
        <v>1</v>
      </c>
      <c r="N126" s="257" t="s">
        <v>43</v>
      </c>
      <c r="O126" s="91"/>
      <c r="P126" s="227">
        <f>O126*H126</f>
        <v>0</v>
      </c>
      <c r="Q126" s="227">
        <v>0.001</v>
      </c>
      <c r="R126" s="227">
        <f>Q126*H126</f>
        <v>0.0050000000000000001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182</v>
      </c>
      <c r="AT126" s="229" t="s">
        <v>239</v>
      </c>
      <c r="AU126" s="229" t="s">
        <v>88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150</v>
      </c>
      <c r="BM126" s="229" t="s">
        <v>1116</v>
      </c>
    </row>
    <row r="127" s="12" customFormat="1" ht="22.8" customHeight="1">
      <c r="A127" s="12"/>
      <c r="B127" s="202"/>
      <c r="C127" s="203"/>
      <c r="D127" s="204" t="s">
        <v>77</v>
      </c>
      <c r="E127" s="216" t="s">
        <v>167</v>
      </c>
      <c r="F127" s="216" t="s">
        <v>1117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SUM(P128:P129)</f>
        <v>0</v>
      </c>
      <c r="Q127" s="210"/>
      <c r="R127" s="211">
        <f>SUM(R128:R129)</f>
        <v>63.045142499999997</v>
      </c>
      <c r="S127" s="210"/>
      <c r="T127" s="212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86</v>
      </c>
      <c r="AY127" s="213" t="s">
        <v>143</v>
      </c>
      <c r="BK127" s="215">
        <f>SUM(BK128:BK129)</f>
        <v>0</v>
      </c>
    </row>
    <row r="128" s="2" customFormat="1" ht="21.75" customHeight="1">
      <c r="A128" s="38"/>
      <c r="B128" s="39"/>
      <c r="C128" s="218" t="s">
        <v>157</v>
      </c>
      <c r="D128" s="218" t="s">
        <v>145</v>
      </c>
      <c r="E128" s="219" t="s">
        <v>1118</v>
      </c>
      <c r="F128" s="220" t="s">
        <v>1119</v>
      </c>
      <c r="G128" s="221" t="s">
        <v>148</v>
      </c>
      <c r="H128" s="222">
        <v>77.75</v>
      </c>
      <c r="I128" s="223"/>
      <c r="J128" s="224">
        <f>ROUND(I128*H128,2)</f>
        <v>0</v>
      </c>
      <c r="K128" s="220" t="s">
        <v>149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0.68999999999999995</v>
      </c>
      <c r="R128" s="227">
        <f>Q128*H128</f>
        <v>53.647499999999994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88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1120</v>
      </c>
    </row>
    <row r="129" s="2" customFormat="1" ht="24.15" customHeight="1">
      <c r="A129" s="38"/>
      <c r="B129" s="39"/>
      <c r="C129" s="218" t="s">
        <v>150</v>
      </c>
      <c r="D129" s="218" t="s">
        <v>145</v>
      </c>
      <c r="E129" s="219" t="s">
        <v>1121</v>
      </c>
      <c r="F129" s="220" t="s">
        <v>1122</v>
      </c>
      <c r="G129" s="221" t="s">
        <v>148</v>
      </c>
      <c r="H129" s="222">
        <v>77.75</v>
      </c>
      <c r="I129" s="223"/>
      <c r="J129" s="224">
        <f>ROUND(I129*H129,2)</f>
        <v>0</v>
      </c>
      <c r="K129" s="220" t="s">
        <v>149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0.12087000000000001</v>
      </c>
      <c r="R129" s="227">
        <f>Q129*H129</f>
        <v>9.3976424999999999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88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1123</v>
      </c>
    </row>
    <row r="130" s="12" customFormat="1" ht="22.8" customHeight="1">
      <c r="A130" s="12"/>
      <c r="B130" s="202"/>
      <c r="C130" s="203"/>
      <c r="D130" s="204" t="s">
        <v>77</v>
      </c>
      <c r="E130" s="216" t="s">
        <v>165</v>
      </c>
      <c r="F130" s="216" t="s">
        <v>166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SUM(P131:P137)</f>
        <v>0</v>
      </c>
      <c r="Q130" s="210"/>
      <c r="R130" s="211">
        <f>SUM(R131:R137)</f>
        <v>14.065289499999999</v>
      </c>
      <c r="S130" s="210"/>
      <c r="T130" s="21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86</v>
      </c>
      <c r="AT130" s="214" t="s">
        <v>77</v>
      </c>
      <c r="AU130" s="214" t="s">
        <v>86</v>
      </c>
      <c r="AY130" s="213" t="s">
        <v>143</v>
      </c>
      <c r="BK130" s="215">
        <f>SUM(BK131:BK137)</f>
        <v>0</v>
      </c>
    </row>
    <row r="131" s="2" customFormat="1" ht="24.15" customHeight="1">
      <c r="A131" s="38"/>
      <c r="B131" s="39"/>
      <c r="C131" s="218" t="s">
        <v>167</v>
      </c>
      <c r="D131" s="218" t="s">
        <v>145</v>
      </c>
      <c r="E131" s="219" t="s">
        <v>1124</v>
      </c>
      <c r="F131" s="220" t="s">
        <v>1125</v>
      </c>
      <c r="G131" s="221" t="s">
        <v>160</v>
      </c>
      <c r="H131" s="222">
        <v>10.949999999999999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88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1126</v>
      </c>
    </row>
    <row r="132" s="2" customFormat="1" ht="24.15" customHeight="1">
      <c r="A132" s="38"/>
      <c r="B132" s="39"/>
      <c r="C132" s="218" t="s">
        <v>173</v>
      </c>
      <c r="D132" s="218" t="s">
        <v>145</v>
      </c>
      <c r="E132" s="219" t="s">
        <v>1127</v>
      </c>
      <c r="F132" s="220" t="s">
        <v>1128</v>
      </c>
      <c r="G132" s="221" t="s">
        <v>160</v>
      </c>
      <c r="H132" s="222">
        <v>15.93</v>
      </c>
      <c r="I132" s="223"/>
      <c r="J132" s="224">
        <f>ROUND(I132*H132,2)</f>
        <v>0</v>
      </c>
      <c r="K132" s="220" t="s">
        <v>149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0.2195</v>
      </c>
      <c r="R132" s="227">
        <f>Q132*H132</f>
        <v>3.4966349999999999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88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1129</v>
      </c>
    </row>
    <row r="133" s="13" customFormat="1">
      <c r="A133" s="13"/>
      <c r="B133" s="231"/>
      <c r="C133" s="232"/>
      <c r="D133" s="233" t="s">
        <v>152</v>
      </c>
      <c r="E133" s="234" t="s">
        <v>1</v>
      </c>
      <c r="F133" s="235" t="s">
        <v>1130</v>
      </c>
      <c r="G133" s="232"/>
      <c r="H133" s="236">
        <v>15.93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152</v>
      </c>
      <c r="AU133" s="242" t="s">
        <v>88</v>
      </c>
      <c r="AV133" s="13" t="s">
        <v>88</v>
      </c>
      <c r="AW133" s="13" t="s">
        <v>33</v>
      </c>
      <c r="AX133" s="13" t="s">
        <v>86</v>
      </c>
      <c r="AY133" s="242" t="s">
        <v>143</v>
      </c>
    </row>
    <row r="134" s="2" customFormat="1" ht="16.5" customHeight="1">
      <c r="A134" s="38"/>
      <c r="B134" s="39"/>
      <c r="C134" s="248" t="s">
        <v>178</v>
      </c>
      <c r="D134" s="248" t="s">
        <v>239</v>
      </c>
      <c r="E134" s="249" t="s">
        <v>1131</v>
      </c>
      <c r="F134" s="250" t="s">
        <v>1132</v>
      </c>
      <c r="G134" s="251" t="s">
        <v>160</v>
      </c>
      <c r="H134" s="252">
        <v>16</v>
      </c>
      <c r="I134" s="253"/>
      <c r="J134" s="254">
        <f>ROUND(I134*H134,2)</f>
        <v>0</v>
      </c>
      <c r="K134" s="250" t="s">
        <v>149</v>
      </c>
      <c r="L134" s="255"/>
      <c r="M134" s="256" t="s">
        <v>1</v>
      </c>
      <c r="N134" s="257" t="s">
        <v>43</v>
      </c>
      <c r="O134" s="91"/>
      <c r="P134" s="227">
        <f>O134*H134</f>
        <v>0</v>
      </c>
      <c r="Q134" s="227">
        <v>0.10199999999999999</v>
      </c>
      <c r="R134" s="227">
        <f>Q134*H134</f>
        <v>1.6319999999999999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182</v>
      </c>
      <c r="AT134" s="229" t="s">
        <v>239</v>
      </c>
      <c r="AU134" s="229" t="s">
        <v>88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1133</v>
      </c>
    </row>
    <row r="135" s="2" customFormat="1" ht="24.15" customHeight="1">
      <c r="A135" s="38"/>
      <c r="B135" s="39"/>
      <c r="C135" s="218" t="s">
        <v>182</v>
      </c>
      <c r="D135" s="218" t="s">
        <v>145</v>
      </c>
      <c r="E135" s="219" t="s">
        <v>1134</v>
      </c>
      <c r="F135" s="220" t="s">
        <v>1135</v>
      </c>
      <c r="G135" s="221" t="s">
        <v>160</v>
      </c>
      <c r="H135" s="222">
        <v>69.109999999999999</v>
      </c>
      <c r="I135" s="223"/>
      <c r="J135" s="224">
        <f>ROUND(I135*H135,2)</f>
        <v>0</v>
      </c>
      <c r="K135" s="220" t="s">
        <v>149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0.10095</v>
      </c>
      <c r="R135" s="227">
        <f>Q135*H135</f>
        <v>6.9766544999999995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88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1136</v>
      </c>
    </row>
    <row r="136" s="13" customFormat="1">
      <c r="A136" s="13"/>
      <c r="B136" s="231"/>
      <c r="C136" s="232"/>
      <c r="D136" s="233" t="s">
        <v>152</v>
      </c>
      <c r="E136" s="234" t="s">
        <v>1</v>
      </c>
      <c r="F136" s="235" t="s">
        <v>1137</v>
      </c>
      <c r="G136" s="232"/>
      <c r="H136" s="236">
        <v>69.109999999999999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152</v>
      </c>
      <c r="AU136" s="242" t="s">
        <v>88</v>
      </c>
      <c r="AV136" s="13" t="s">
        <v>88</v>
      </c>
      <c r="AW136" s="13" t="s">
        <v>33</v>
      </c>
      <c r="AX136" s="13" t="s">
        <v>86</v>
      </c>
      <c r="AY136" s="242" t="s">
        <v>143</v>
      </c>
    </row>
    <row r="137" s="2" customFormat="1" ht="16.5" customHeight="1">
      <c r="A137" s="38"/>
      <c r="B137" s="39"/>
      <c r="C137" s="248" t="s">
        <v>165</v>
      </c>
      <c r="D137" s="248" t="s">
        <v>239</v>
      </c>
      <c r="E137" s="249" t="s">
        <v>1138</v>
      </c>
      <c r="F137" s="250" t="s">
        <v>1139</v>
      </c>
      <c r="G137" s="251" t="s">
        <v>160</v>
      </c>
      <c r="H137" s="252">
        <v>70</v>
      </c>
      <c r="I137" s="253"/>
      <c r="J137" s="254">
        <f>ROUND(I137*H137,2)</f>
        <v>0</v>
      </c>
      <c r="K137" s="250" t="s">
        <v>149</v>
      </c>
      <c r="L137" s="255"/>
      <c r="M137" s="256" t="s">
        <v>1</v>
      </c>
      <c r="N137" s="257" t="s">
        <v>43</v>
      </c>
      <c r="O137" s="91"/>
      <c r="P137" s="227">
        <f>O137*H137</f>
        <v>0</v>
      </c>
      <c r="Q137" s="227">
        <v>0.028000000000000001</v>
      </c>
      <c r="R137" s="227">
        <f>Q137*H137</f>
        <v>1.96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182</v>
      </c>
      <c r="AT137" s="229" t="s">
        <v>239</v>
      </c>
      <c r="AU137" s="229" t="s">
        <v>88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150</v>
      </c>
      <c r="BM137" s="229" t="s">
        <v>1140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718</v>
      </c>
      <c r="F138" s="216" t="s">
        <v>719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P139</f>
        <v>0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86</v>
      </c>
      <c r="AT138" s="214" t="s">
        <v>77</v>
      </c>
      <c r="AU138" s="214" t="s">
        <v>86</v>
      </c>
      <c r="AY138" s="213" t="s">
        <v>143</v>
      </c>
      <c r="BK138" s="215">
        <f>BK139</f>
        <v>0</v>
      </c>
    </row>
    <row r="139" s="2" customFormat="1" ht="16.5" customHeight="1">
      <c r="A139" s="38"/>
      <c r="B139" s="39"/>
      <c r="C139" s="218" t="s">
        <v>257</v>
      </c>
      <c r="D139" s="218" t="s">
        <v>145</v>
      </c>
      <c r="E139" s="219" t="s">
        <v>721</v>
      </c>
      <c r="F139" s="220" t="s">
        <v>722</v>
      </c>
      <c r="G139" s="221" t="s">
        <v>176</v>
      </c>
      <c r="H139" s="222">
        <v>13.795</v>
      </c>
      <c r="I139" s="223"/>
      <c r="J139" s="224">
        <f>ROUND(I139*H139,2)</f>
        <v>0</v>
      </c>
      <c r="K139" s="220" t="s">
        <v>149</v>
      </c>
      <c r="L139" s="44"/>
      <c r="M139" s="243" t="s">
        <v>1</v>
      </c>
      <c r="N139" s="244" t="s">
        <v>43</v>
      </c>
      <c r="O139" s="245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145</v>
      </c>
      <c r="AU139" s="229" t="s">
        <v>88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150</v>
      </c>
      <c r="BM139" s="229" t="s">
        <v>1141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lE0kJ3IJCWhQVS3k7t3YVp85Eep5BGH2fvhFHQekZB/Kk6e/i33aFfUaIWMQOyQhtS3KNa4y3QJhwn6aKCztuA==" hashValue="wc+hK1vXMaX/PnCGFmu3o63ZKtavTIxN9hQCPYkV9RJGdLmyQIMwqxRokxsldn+ZyIe8r3wtYw3/sz9Hhzg3RQ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Krnov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04 679 199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TPROJEKT AED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ROUND((SUM(BE116:BE148)),  2)</f>
        <v>0</v>
      </c>
      <c r="G33" s="38"/>
      <c r="H33" s="38"/>
      <c r="I33" s="155">
        <v>0.20999999999999999</v>
      </c>
      <c r="J33" s="154">
        <f>ROUND(((SUM(BE116:BE148))*I33),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ROUND((SUM(BF116:BF148)),  2)</f>
        <v>0</v>
      </c>
      <c r="G34" s="38"/>
      <c r="H34" s="38"/>
      <c r="I34" s="155">
        <v>0.14999999999999999</v>
      </c>
      <c r="J34" s="154">
        <f>ROUND(((SUM(BF116:BF148))*I34),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ROUND((SUM(BG116:BG148)),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ROUND((SUM(BH116:BH148)),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ROUND((SUM(BI116:BI148)),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720 - Plynovod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128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Přístavba požární zbrojnice, ulice Partyzánů, Krnov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117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720 - Plynovod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32" t="s">
        <v>22</v>
      </c>
      <c r="J110" s="79" t="str">
        <f>IF(J12="","",J12)</f>
        <v>31. 1. 2020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5.65" customHeight="1">
      <c r="A112" s="38"/>
      <c r="B112" s="39"/>
      <c r="C112" s="32" t="s">
        <v>24</v>
      </c>
      <c r="D112" s="40"/>
      <c r="E112" s="40"/>
      <c r="F112" s="27" t="str">
        <f>E15</f>
        <v>Město Krnov</v>
      </c>
      <c r="G112" s="40"/>
      <c r="H112" s="40"/>
      <c r="I112" s="32" t="s">
        <v>30</v>
      </c>
      <c r="J112" s="36" t="str">
        <f>E21</f>
        <v>TPROJEKT AED s.r.o.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28</v>
      </c>
      <c r="D113" s="40"/>
      <c r="E113" s="40"/>
      <c r="F113" s="27" t="str">
        <f>IF(E18="","",E18)</f>
        <v>Vyplň údaj</v>
      </c>
      <c r="G113" s="40"/>
      <c r="H113" s="40"/>
      <c r="I113" s="32" t="s">
        <v>34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129</v>
      </c>
      <c r="D115" s="194" t="s">
        <v>63</v>
      </c>
      <c r="E115" s="194" t="s">
        <v>59</v>
      </c>
      <c r="F115" s="194" t="s">
        <v>60</v>
      </c>
      <c r="G115" s="194" t="s">
        <v>130</v>
      </c>
      <c r="H115" s="194" t="s">
        <v>131</v>
      </c>
      <c r="I115" s="194" t="s">
        <v>132</v>
      </c>
      <c r="J115" s="194" t="s">
        <v>121</v>
      </c>
      <c r="K115" s="195" t="s">
        <v>133</v>
      </c>
      <c r="L115" s="196"/>
      <c r="M115" s="100" t="s">
        <v>1</v>
      </c>
      <c r="N115" s="101" t="s">
        <v>42</v>
      </c>
      <c r="O115" s="101" t="s">
        <v>134</v>
      </c>
      <c r="P115" s="101" t="s">
        <v>135</v>
      </c>
      <c r="Q115" s="101" t="s">
        <v>136</v>
      </c>
      <c r="R115" s="101" t="s">
        <v>137</v>
      </c>
      <c r="S115" s="101" t="s">
        <v>138</v>
      </c>
      <c r="T115" s="102" t="s">
        <v>139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140</v>
      </c>
      <c r="D116" s="40"/>
      <c r="E116" s="40"/>
      <c r="F116" s="40"/>
      <c r="G116" s="40"/>
      <c r="H116" s="40"/>
      <c r="I116" s="40"/>
      <c r="J116" s="197">
        <f>BK116</f>
        <v>0</v>
      </c>
      <c r="K116" s="40"/>
      <c r="L116" s="44"/>
      <c r="M116" s="103"/>
      <c r="N116" s="198"/>
      <c r="O116" s="104"/>
      <c r="P116" s="199">
        <f>SUM(P117:P148)</f>
        <v>0</v>
      </c>
      <c r="Q116" s="104"/>
      <c r="R116" s="199">
        <f>SUM(R117:R148)</f>
        <v>0</v>
      </c>
      <c r="S116" s="104"/>
      <c r="T116" s="200">
        <f>SUM(T117:T148)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77</v>
      </c>
      <c r="AU116" s="17" t="s">
        <v>123</v>
      </c>
      <c r="BK116" s="201">
        <f>SUM(BK117:BK148)</f>
        <v>0</v>
      </c>
    </row>
    <row r="117" s="2" customFormat="1" ht="21.75" customHeight="1">
      <c r="A117" s="38"/>
      <c r="B117" s="39"/>
      <c r="C117" s="218" t="s">
        <v>86</v>
      </c>
      <c r="D117" s="218" t="s">
        <v>145</v>
      </c>
      <c r="E117" s="219" t="s">
        <v>1143</v>
      </c>
      <c r="F117" s="220" t="s">
        <v>1144</v>
      </c>
      <c r="G117" s="221" t="s">
        <v>216</v>
      </c>
      <c r="H117" s="222">
        <v>3</v>
      </c>
      <c r="I117" s="223"/>
      <c r="J117" s="224">
        <f>ROUND(I117*H117,2)</f>
        <v>0</v>
      </c>
      <c r="K117" s="220" t="s">
        <v>1</v>
      </c>
      <c r="L117" s="44"/>
      <c r="M117" s="225" t="s">
        <v>1</v>
      </c>
      <c r="N117" s="226" t="s">
        <v>43</v>
      </c>
      <c r="O117" s="9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9" t="s">
        <v>150</v>
      </c>
      <c r="AT117" s="229" t="s">
        <v>145</v>
      </c>
      <c r="AU117" s="229" t="s">
        <v>78</v>
      </c>
      <c r="AY117" s="17" t="s">
        <v>143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86</v>
      </c>
      <c r="BK117" s="230">
        <f>ROUND(I117*H117,2)</f>
        <v>0</v>
      </c>
      <c r="BL117" s="17" t="s">
        <v>150</v>
      </c>
      <c r="BM117" s="229" t="s">
        <v>88</v>
      </c>
    </row>
    <row r="118" s="2" customFormat="1" ht="21.75" customHeight="1">
      <c r="A118" s="38"/>
      <c r="B118" s="39"/>
      <c r="C118" s="218" t="s">
        <v>88</v>
      </c>
      <c r="D118" s="218" t="s">
        <v>145</v>
      </c>
      <c r="E118" s="219" t="s">
        <v>1145</v>
      </c>
      <c r="F118" s="220" t="s">
        <v>1146</v>
      </c>
      <c r="G118" s="221" t="s">
        <v>216</v>
      </c>
      <c r="H118" s="222">
        <v>3</v>
      </c>
      <c r="I118" s="223"/>
      <c r="J118" s="224">
        <f>ROUND(I118*H118,2)</f>
        <v>0</v>
      </c>
      <c r="K118" s="220" t="s">
        <v>1</v>
      </c>
      <c r="L118" s="44"/>
      <c r="M118" s="225" t="s">
        <v>1</v>
      </c>
      <c r="N118" s="226" t="s">
        <v>43</v>
      </c>
      <c r="O118" s="9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150</v>
      </c>
      <c r="AT118" s="229" t="s">
        <v>145</v>
      </c>
      <c r="AU118" s="229" t="s">
        <v>78</v>
      </c>
      <c r="AY118" s="17" t="s">
        <v>143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86</v>
      </c>
      <c r="BK118" s="230">
        <f>ROUND(I118*H118,2)</f>
        <v>0</v>
      </c>
      <c r="BL118" s="17" t="s">
        <v>150</v>
      </c>
      <c r="BM118" s="229" t="s">
        <v>150</v>
      </c>
    </row>
    <row r="119" s="2" customFormat="1" ht="16.5" customHeight="1">
      <c r="A119" s="38"/>
      <c r="B119" s="39"/>
      <c r="C119" s="218" t="s">
        <v>157</v>
      </c>
      <c r="D119" s="218" t="s">
        <v>145</v>
      </c>
      <c r="E119" s="219" t="s">
        <v>1147</v>
      </c>
      <c r="F119" s="220" t="s">
        <v>1148</v>
      </c>
      <c r="G119" s="221" t="s">
        <v>216</v>
      </c>
      <c r="H119" s="222">
        <v>3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43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150</v>
      </c>
      <c r="AT119" s="229" t="s">
        <v>145</v>
      </c>
      <c r="AU119" s="229" t="s">
        <v>78</v>
      </c>
      <c r="AY119" s="17" t="s">
        <v>143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86</v>
      </c>
      <c r="BK119" s="230">
        <f>ROUND(I119*H119,2)</f>
        <v>0</v>
      </c>
      <c r="BL119" s="17" t="s">
        <v>150</v>
      </c>
      <c r="BM119" s="229" t="s">
        <v>173</v>
      </c>
    </row>
    <row r="120" s="2" customFormat="1" ht="16.5" customHeight="1">
      <c r="A120" s="38"/>
      <c r="B120" s="39"/>
      <c r="C120" s="218" t="s">
        <v>150</v>
      </c>
      <c r="D120" s="218" t="s">
        <v>145</v>
      </c>
      <c r="E120" s="219" t="s">
        <v>1149</v>
      </c>
      <c r="F120" s="220" t="s">
        <v>1150</v>
      </c>
      <c r="G120" s="221" t="s">
        <v>216</v>
      </c>
      <c r="H120" s="222">
        <v>2</v>
      </c>
      <c r="I120" s="223"/>
      <c r="J120" s="224">
        <f>ROUND(I120*H120,2)</f>
        <v>0</v>
      </c>
      <c r="K120" s="220" t="s">
        <v>1</v>
      </c>
      <c r="L120" s="44"/>
      <c r="M120" s="225" t="s">
        <v>1</v>
      </c>
      <c r="N120" s="226" t="s">
        <v>43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150</v>
      </c>
      <c r="AT120" s="229" t="s">
        <v>145</v>
      </c>
      <c r="AU120" s="229" t="s">
        <v>78</v>
      </c>
      <c r="AY120" s="17" t="s">
        <v>143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86</v>
      </c>
      <c r="BK120" s="230">
        <f>ROUND(I120*H120,2)</f>
        <v>0</v>
      </c>
      <c r="BL120" s="17" t="s">
        <v>150</v>
      </c>
      <c r="BM120" s="229" t="s">
        <v>182</v>
      </c>
    </row>
    <row r="121" s="2" customFormat="1" ht="24.15" customHeight="1">
      <c r="A121" s="38"/>
      <c r="B121" s="39"/>
      <c r="C121" s="218" t="s">
        <v>167</v>
      </c>
      <c r="D121" s="218" t="s">
        <v>145</v>
      </c>
      <c r="E121" s="219" t="s">
        <v>1151</v>
      </c>
      <c r="F121" s="220" t="s">
        <v>1152</v>
      </c>
      <c r="G121" s="221" t="s">
        <v>216</v>
      </c>
      <c r="H121" s="222">
        <v>0.80000000000000004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150</v>
      </c>
      <c r="AT121" s="229" t="s">
        <v>145</v>
      </c>
      <c r="AU121" s="229" t="s">
        <v>78</v>
      </c>
      <c r="AY121" s="17" t="s">
        <v>143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86</v>
      </c>
      <c r="BK121" s="230">
        <f>ROUND(I121*H121,2)</f>
        <v>0</v>
      </c>
      <c r="BL121" s="17" t="s">
        <v>150</v>
      </c>
      <c r="BM121" s="229" t="s">
        <v>257</v>
      </c>
    </row>
    <row r="122" s="2" customFormat="1" ht="21.75" customHeight="1">
      <c r="A122" s="38"/>
      <c r="B122" s="39"/>
      <c r="C122" s="218" t="s">
        <v>173</v>
      </c>
      <c r="D122" s="218" t="s">
        <v>145</v>
      </c>
      <c r="E122" s="219" t="s">
        <v>1153</v>
      </c>
      <c r="F122" s="220" t="s">
        <v>1154</v>
      </c>
      <c r="G122" s="221" t="s">
        <v>216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43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150</v>
      </c>
      <c r="AT122" s="229" t="s">
        <v>145</v>
      </c>
      <c r="AU122" s="229" t="s">
        <v>78</v>
      </c>
      <c r="AY122" s="17" t="s">
        <v>143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86</v>
      </c>
      <c r="BK122" s="230">
        <f>ROUND(I122*H122,2)</f>
        <v>0</v>
      </c>
      <c r="BL122" s="17" t="s">
        <v>150</v>
      </c>
      <c r="BM122" s="229" t="s">
        <v>267</v>
      </c>
    </row>
    <row r="123" s="2" customFormat="1" ht="21.75" customHeight="1">
      <c r="A123" s="38"/>
      <c r="B123" s="39"/>
      <c r="C123" s="218" t="s">
        <v>178</v>
      </c>
      <c r="D123" s="218" t="s">
        <v>145</v>
      </c>
      <c r="E123" s="219" t="s">
        <v>1155</v>
      </c>
      <c r="F123" s="220" t="s">
        <v>1156</v>
      </c>
      <c r="G123" s="221" t="s">
        <v>216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150</v>
      </c>
      <c r="AT123" s="229" t="s">
        <v>145</v>
      </c>
      <c r="AU123" s="229" t="s">
        <v>78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150</v>
      </c>
      <c r="BM123" s="229" t="s">
        <v>279</v>
      </c>
    </row>
    <row r="124" s="2" customFormat="1" ht="16.5" customHeight="1">
      <c r="A124" s="38"/>
      <c r="B124" s="39"/>
      <c r="C124" s="218" t="s">
        <v>182</v>
      </c>
      <c r="D124" s="218" t="s">
        <v>145</v>
      </c>
      <c r="E124" s="219" t="s">
        <v>1157</v>
      </c>
      <c r="F124" s="220" t="s">
        <v>1158</v>
      </c>
      <c r="G124" s="221" t="s">
        <v>216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150</v>
      </c>
      <c r="AT124" s="229" t="s">
        <v>145</v>
      </c>
      <c r="AU124" s="229" t="s">
        <v>78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150</v>
      </c>
      <c r="BM124" s="229" t="s">
        <v>287</v>
      </c>
    </row>
    <row r="125" s="2" customFormat="1" ht="16.5" customHeight="1">
      <c r="A125" s="38"/>
      <c r="B125" s="39"/>
      <c r="C125" s="218" t="s">
        <v>165</v>
      </c>
      <c r="D125" s="218" t="s">
        <v>145</v>
      </c>
      <c r="E125" s="219" t="s">
        <v>1159</v>
      </c>
      <c r="F125" s="220" t="s">
        <v>1160</v>
      </c>
      <c r="G125" s="221" t="s">
        <v>216</v>
      </c>
      <c r="H125" s="222">
        <v>0.20000000000000001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150</v>
      </c>
      <c r="AT125" s="229" t="s">
        <v>145</v>
      </c>
      <c r="AU125" s="229" t="s">
        <v>78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150</v>
      </c>
      <c r="BM125" s="229" t="s">
        <v>299</v>
      </c>
    </row>
    <row r="126" s="2" customFormat="1" ht="16.5" customHeight="1">
      <c r="A126" s="38"/>
      <c r="B126" s="39"/>
      <c r="C126" s="218" t="s">
        <v>257</v>
      </c>
      <c r="D126" s="218" t="s">
        <v>145</v>
      </c>
      <c r="E126" s="219" t="s">
        <v>1161</v>
      </c>
      <c r="F126" s="220" t="s">
        <v>1162</v>
      </c>
      <c r="G126" s="221" t="s">
        <v>316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150</v>
      </c>
      <c r="AT126" s="229" t="s">
        <v>145</v>
      </c>
      <c r="AU126" s="229" t="s">
        <v>78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150</v>
      </c>
      <c r="BM126" s="229" t="s">
        <v>313</v>
      </c>
    </row>
    <row r="127" s="2" customFormat="1" ht="16.5" customHeight="1">
      <c r="A127" s="38"/>
      <c r="B127" s="39"/>
      <c r="C127" s="218" t="s">
        <v>263</v>
      </c>
      <c r="D127" s="218" t="s">
        <v>145</v>
      </c>
      <c r="E127" s="219" t="s">
        <v>1163</v>
      </c>
      <c r="F127" s="220" t="s">
        <v>1164</v>
      </c>
      <c r="G127" s="221" t="s">
        <v>316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150</v>
      </c>
      <c r="AT127" s="229" t="s">
        <v>145</v>
      </c>
      <c r="AU127" s="229" t="s">
        <v>78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150</v>
      </c>
      <c r="BM127" s="229" t="s">
        <v>321</v>
      </c>
    </row>
    <row r="128" s="2" customFormat="1" ht="16.5" customHeight="1">
      <c r="A128" s="38"/>
      <c r="B128" s="39"/>
      <c r="C128" s="218" t="s">
        <v>267</v>
      </c>
      <c r="D128" s="218" t="s">
        <v>145</v>
      </c>
      <c r="E128" s="219" t="s">
        <v>1165</v>
      </c>
      <c r="F128" s="220" t="s">
        <v>1166</v>
      </c>
      <c r="G128" s="221" t="s">
        <v>316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78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329</v>
      </c>
    </row>
    <row r="129" s="2" customFormat="1" ht="16.5" customHeight="1">
      <c r="A129" s="38"/>
      <c r="B129" s="39"/>
      <c r="C129" s="218" t="s">
        <v>274</v>
      </c>
      <c r="D129" s="218" t="s">
        <v>145</v>
      </c>
      <c r="E129" s="219" t="s">
        <v>1167</v>
      </c>
      <c r="F129" s="220" t="s">
        <v>1168</v>
      </c>
      <c r="G129" s="221" t="s">
        <v>316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78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341</v>
      </c>
    </row>
    <row r="130" s="2" customFormat="1" ht="16.5" customHeight="1">
      <c r="A130" s="38"/>
      <c r="B130" s="39"/>
      <c r="C130" s="218" t="s">
        <v>279</v>
      </c>
      <c r="D130" s="218" t="s">
        <v>145</v>
      </c>
      <c r="E130" s="219" t="s">
        <v>1169</v>
      </c>
      <c r="F130" s="220" t="s">
        <v>1170</v>
      </c>
      <c r="G130" s="221" t="s">
        <v>316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78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150</v>
      </c>
      <c r="BM130" s="229" t="s">
        <v>351</v>
      </c>
    </row>
    <row r="131" s="2" customFormat="1" ht="24.15" customHeight="1">
      <c r="A131" s="38"/>
      <c r="B131" s="39"/>
      <c r="C131" s="218" t="s">
        <v>8</v>
      </c>
      <c r="D131" s="218" t="s">
        <v>145</v>
      </c>
      <c r="E131" s="219" t="s">
        <v>1171</v>
      </c>
      <c r="F131" s="220" t="s">
        <v>1172</v>
      </c>
      <c r="G131" s="221" t="s">
        <v>1173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78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363</v>
      </c>
    </row>
    <row r="132" s="2" customFormat="1" ht="16.5" customHeight="1">
      <c r="A132" s="38"/>
      <c r="B132" s="39"/>
      <c r="C132" s="218" t="s">
        <v>287</v>
      </c>
      <c r="D132" s="218" t="s">
        <v>145</v>
      </c>
      <c r="E132" s="219" t="s">
        <v>1174</v>
      </c>
      <c r="F132" s="220" t="s">
        <v>1175</v>
      </c>
      <c r="G132" s="221" t="s">
        <v>1176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78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374</v>
      </c>
    </row>
    <row r="133" s="2" customFormat="1" ht="16.5" customHeight="1">
      <c r="A133" s="38"/>
      <c r="B133" s="39"/>
      <c r="C133" s="218" t="s">
        <v>294</v>
      </c>
      <c r="D133" s="218" t="s">
        <v>145</v>
      </c>
      <c r="E133" s="219" t="s">
        <v>1177</v>
      </c>
      <c r="F133" s="220" t="s">
        <v>1178</v>
      </c>
      <c r="G133" s="221" t="s">
        <v>316</v>
      </c>
      <c r="H133" s="222">
        <v>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78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387</v>
      </c>
    </row>
    <row r="134" s="2" customFormat="1" ht="16.5" customHeight="1">
      <c r="A134" s="38"/>
      <c r="B134" s="39"/>
      <c r="C134" s="218" t="s">
        <v>299</v>
      </c>
      <c r="D134" s="218" t="s">
        <v>145</v>
      </c>
      <c r="E134" s="219" t="s">
        <v>1179</v>
      </c>
      <c r="F134" s="220" t="s">
        <v>1180</v>
      </c>
      <c r="G134" s="221" t="s">
        <v>316</v>
      </c>
      <c r="H134" s="222">
        <v>2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78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395</v>
      </c>
    </row>
    <row r="135" s="2" customFormat="1" ht="16.5" customHeight="1">
      <c r="A135" s="38"/>
      <c r="B135" s="39"/>
      <c r="C135" s="218" t="s">
        <v>304</v>
      </c>
      <c r="D135" s="218" t="s">
        <v>145</v>
      </c>
      <c r="E135" s="219" t="s">
        <v>1181</v>
      </c>
      <c r="F135" s="220" t="s">
        <v>1182</v>
      </c>
      <c r="G135" s="221" t="s">
        <v>160</v>
      </c>
      <c r="H135" s="222">
        <v>5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78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405</v>
      </c>
    </row>
    <row r="136" s="2" customFormat="1" ht="16.5" customHeight="1">
      <c r="A136" s="38"/>
      <c r="B136" s="39"/>
      <c r="C136" s="218" t="s">
        <v>313</v>
      </c>
      <c r="D136" s="218" t="s">
        <v>145</v>
      </c>
      <c r="E136" s="219" t="s">
        <v>1183</v>
      </c>
      <c r="F136" s="220" t="s">
        <v>1184</v>
      </c>
      <c r="G136" s="221" t="s">
        <v>316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78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150</v>
      </c>
      <c r="BM136" s="229" t="s">
        <v>415</v>
      </c>
    </row>
    <row r="137" s="2" customFormat="1" ht="16.5" customHeight="1">
      <c r="A137" s="38"/>
      <c r="B137" s="39"/>
      <c r="C137" s="218" t="s">
        <v>7</v>
      </c>
      <c r="D137" s="218" t="s">
        <v>145</v>
      </c>
      <c r="E137" s="219" t="s">
        <v>1185</v>
      </c>
      <c r="F137" s="220" t="s">
        <v>1186</v>
      </c>
      <c r="G137" s="221" t="s">
        <v>160</v>
      </c>
      <c r="H137" s="222">
        <v>6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150</v>
      </c>
      <c r="AT137" s="229" t="s">
        <v>145</v>
      </c>
      <c r="AU137" s="229" t="s">
        <v>78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150</v>
      </c>
      <c r="BM137" s="229" t="s">
        <v>427</v>
      </c>
    </row>
    <row r="138" s="2" customFormat="1" ht="16.5" customHeight="1">
      <c r="A138" s="38"/>
      <c r="B138" s="39"/>
      <c r="C138" s="218" t="s">
        <v>321</v>
      </c>
      <c r="D138" s="218" t="s">
        <v>145</v>
      </c>
      <c r="E138" s="219" t="s">
        <v>1187</v>
      </c>
      <c r="F138" s="220" t="s">
        <v>1188</v>
      </c>
      <c r="G138" s="221" t="s">
        <v>160</v>
      </c>
      <c r="H138" s="222">
        <v>18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150</v>
      </c>
      <c r="AT138" s="229" t="s">
        <v>145</v>
      </c>
      <c r="AU138" s="229" t="s">
        <v>78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150</v>
      </c>
      <c r="BM138" s="229" t="s">
        <v>437</v>
      </c>
    </row>
    <row r="139" s="2" customFormat="1" ht="24.15" customHeight="1">
      <c r="A139" s="38"/>
      <c r="B139" s="39"/>
      <c r="C139" s="218" t="s">
        <v>325</v>
      </c>
      <c r="D139" s="218" t="s">
        <v>145</v>
      </c>
      <c r="E139" s="219" t="s">
        <v>1189</v>
      </c>
      <c r="F139" s="220" t="s">
        <v>1190</v>
      </c>
      <c r="G139" s="221" t="s">
        <v>160</v>
      </c>
      <c r="H139" s="222">
        <v>1.5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145</v>
      </c>
      <c r="AU139" s="229" t="s">
        <v>78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150</v>
      </c>
      <c r="BM139" s="229" t="s">
        <v>454</v>
      </c>
    </row>
    <row r="140" s="2" customFormat="1" ht="16.5" customHeight="1">
      <c r="A140" s="38"/>
      <c r="B140" s="39"/>
      <c r="C140" s="218" t="s">
        <v>329</v>
      </c>
      <c r="D140" s="218" t="s">
        <v>145</v>
      </c>
      <c r="E140" s="219" t="s">
        <v>1191</v>
      </c>
      <c r="F140" s="220" t="s">
        <v>1192</v>
      </c>
      <c r="G140" s="221" t="s">
        <v>316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150</v>
      </c>
      <c r="AT140" s="229" t="s">
        <v>145</v>
      </c>
      <c r="AU140" s="229" t="s">
        <v>78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150</v>
      </c>
      <c r="BM140" s="229" t="s">
        <v>466</v>
      </c>
    </row>
    <row r="141" s="2" customFormat="1" ht="16.5" customHeight="1">
      <c r="A141" s="38"/>
      <c r="B141" s="39"/>
      <c r="C141" s="218" t="s">
        <v>336</v>
      </c>
      <c r="D141" s="218" t="s">
        <v>145</v>
      </c>
      <c r="E141" s="219" t="s">
        <v>1193</v>
      </c>
      <c r="F141" s="220" t="s">
        <v>1194</v>
      </c>
      <c r="G141" s="221" t="s">
        <v>160</v>
      </c>
      <c r="H141" s="222">
        <v>4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145</v>
      </c>
      <c r="AU141" s="229" t="s">
        <v>78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150</v>
      </c>
      <c r="BM141" s="229" t="s">
        <v>478</v>
      </c>
    </row>
    <row r="142" s="2" customFormat="1" ht="16.5" customHeight="1">
      <c r="A142" s="38"/>
      <c r="B142" s="39"/>
      <c r="C142" s="218" t="s">
        <v>341</v>
      </c>
      <c r="D142" s="218" t="s">
        <v>145</v>
      </c>
      <c r="E142" s="219" t="s">
        <v>1195</v>
      </c>
      <c r="F142" s="220" t="s">
        <v>1196</v>
      </c>
      <c r="G142" s="221" t="s">
        <v>160</v>
      </c>
      <c r="H142" s="222">
        <v>9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150</v>
      </c>
      <c r="AT142" s="229" t="s">
        <v>145</v>
      </c>
      <c r="AU142" s="229" t="s">
        <v>78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150</v>
      </c>
      <c r="BM142" s="229" t="s">
        <v>488</v>
      </c>
    </row>
    <row r="143" s="2" customFormat="1" ht="16.5" customHeight="1">
      <c r="A143" s="38"/>
      <c r="B143" s="39"/>
      <c r="C143" s="218" t="s">
        <v>346</v>
      </c>
      <c r="D143" s="218" t="s">
        <v>145</v>
      </c>
      <c r="E143" s="219" t="s">
        <v>1197</v>
      </c>
      <c r="F143" s="220" t="s">
        <v>1198</v>
      </c>
      <c r="G143" s="221" t="s">
        <v>316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78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150</v>
      </c>
      <c r="BM143" s="229" t="s">
        <v>498</v>
      </c>
    </row>
    <row r="144" s="2" customFormat="1" ht="16.5" customHeight="1">
      <c r="A144" s="38"/>
      <c r="B144" s="39"/>
      <c r="C144" s="218" t="s">
        <v>351</v>
      </c>
      <c r="D144" s="218" t="s">
        <v>145</v>
      </c>
      <c r="E144" s="219" t="s">
        <v>1199</v>
      </c>
      <c r="F144" s="220" t="s">
        <v>1200</v>
      </c>
      <c r="G144" s="221" t="s">
        <v>316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78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150</v>
      </c>
      <c r="BM144" s="229" t="s">
        <v>509</v>
      </c>
    </row>
    <row r="145" s="2" customFormat="1" ht="21.75" customHeight="1">
      <c r="A145" s="38"/>
      <c r="B145" s="39"/>
      <c r="C145" s="218" t="s">
        <v>355</v>
      </c>
      <c r="D145" s="218" t="s">
        <v>145</v>
      </c>
      <c r="E145" s="219" t="s">
        <v>1201</v>
      </c>
      <c r="F145" s="220" t="s">
        <v>1202</v>
      </c>
      <c r="G145" s="221" t="s">
        <v>160</v>
      </c>
      <c r="H145" s="222">
        <v>3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78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150</v>
      </c>
      <c r="BM145" s="229" t="s">
        <v>520</v>
      </c>
    </row>
    <row r="146" s="2" customFormat="1" ht="16.5" customHeight="1">
      <c r="A146" s="38"/>
      <c r="B146" s="39"/>
      <c r="C146" s="218" t="s">
        <v>363</v>
      </c>
      <c r="D146" s="218" t="s">
        <v>145</v>
      </c>
      <c r="E146" s="219" t="s">
        <v>1203</v>
      </c>
      <c r="F146" s="220" t="s">
        <v>1204</v>
      </c>
      <c r="G146" s="221" t="s">
        <v>316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78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150</v>
      </c>
      <c r="BM146" s="229" t="s">
        <v>531</v>
      </c>
    </row>
    <row r="147" s="2" customFormat="1" ht="16.5" customHeight="1">
      <c r="A147" s="38"/>
      <c r="B147" s="39"/>
      <c r="C147" s="218" t="s">
        <v>369</v>
      </c>
      <c r="D147" s="218" t="s">
        <v>145</v>
      </c>
      <c r="E147" s="219" t="s">
        <v>1205</v>
      </c>
      <c r="F147" s="220" t="s">
        <v>1206</v>
      </c>
      <c r="G147" s="221" t="s">
        <v>1207</v>
      </c>
      <c r="H147" s="282"/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78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150</v>
      </c>
      <c r="BM147" s="229" t="s">
        <v>459</v>
      </c>
    </row>
    <row r="148" s="2" customFormat="1" ht="21.75" customHeight="1">
      <c r="A148" s="38"/>
      <c r="B148" s="39"/>
      <c r="C148" s="218" t="s">
        <v>374</v>
      </c>
      <c r="D148" s="218" t="s">
        <v>145</v>
      </c>
      <c r="E148" s="219" t="s">
        <v>1208</v>
      </c>
      <c r="F148" s="220" t="s">
        <v>1209</v>
      </c>
      <c r="G148" s="221" t="s">
        <v>160</v>
      </c>
      <c r="H148" s="222">
        <v>24</v>
      </c>
      <c r="I148" s="223"/>
      <c r="J148" s="224">
        <f>ROUND(I148*H148,2)</f>
        <v>0</v>
      </c>
      <c r="K148" s="220" t="s">
        <v>1</v>
      </c>
      <c r="L148" s="44"/>
      <c r="M148" s="243" t="s">
        <v>1</v>
      </c>
      <c r="N148" s="244" t="s">
        <v>43</v>
      </c>
      <c r="O148" s="245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78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150</v>
      </c>
      <c r="BM148" s="229" t="s">
        <v>551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97nmwacrj4BZG/MbLcR2DFf85MYbKb+Mh3Hyb3EM8r2gx6izwVWlQL6s5UajLCpPNNmRsFCyQ0B3HH1FbMEBvw==" hashValue="tXkTJjGWhXDES75njxVzjCes0DFs9qp3SSzwE86RBZKts01ZUzsSQpyyO4OiebMIq4s04XwrGajPqC3mJyWy+w==" algorithmName="SHA-512" password="CC35"/>
  <autoFilter ref="C115:K14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Krnov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04 679 199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TPROJEKT AED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ROUND((SUM(BE125:BE210)),  2)</f>
        <v>0</v>
      </c>
      <c r="G33" s="38"/>
      <c r="H33" s="38"/>
      <c r="I33" s="155">
        <v>0.20999999999999999</v>
      </c>
      <c r="J33" s="154">
        <f>ROUND(((SUM(BE125:BE210))*I33),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ROUND((SUM(BF125:BF210)),  2)</f>
        <v>0</v>
      </c>
      <c r="G34" s="38"/>
      <c r="H34" s="38"/>
      <c r="I34" s="155">
        <v>0.14999999999999999</v>
      </c>
      <c r="J34" s="154">
        <f>ROUND(((SUM(BF125:BF210))*I34),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ROUND((SUM(BG125:BG210)),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ROUND((SUM(BH125:BH210)),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ROUND((SUM(BI125:BI210)),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721 -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1211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1212</v>
      </c>
      <c r="E98" s="182"/>
      <c r="F98" s="182"/>
      <c r="G98" s="182"/>
      <c r="H98" s="182"/>
      <c r="I98" s="182"/>
      <c r="J98" s="183">
        <f>J127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1213</v>
      </c>
      <c r="E99" s="182"/>
      <c r="F99" s="182"/>
      <c r="G99" s="182"/>
      <c r="H99" s="182"/>
      <c r="I99" s="182"/>
      <c r="J99" s="183">
        <f>J140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1214</v>
      </c>
      <c r="E100" s="182"/>
      <c r="F100" s="182"/>
      <c r="G100" s="182"/>
      <c r="H100" s="182"/>
      <c r="I100" s="182"/>
      <c r="J100" s="183">
        <f>J147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1215</v>
      </c>
      <c r="E101" s="182"/>
      <c r="F101" s="182"/>
      <c r="G101" s="182"/>
      <c r="H101" s="182"/>
      <c r="I101" s="182"/>
      <c r="J101" s="183">
        <f>J149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1216</v>
      </c>
      <c r="E102" s="182"/>
      <c r="F102" s="182"/>
      <c r="G102" s="182"/>
      <c r="H102" s="182"/>
      <c r="I102" s="182"/>
      <c r="J102" s="183">
        <f>J154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1217</v>
      </c>
      <c r="E103" s="182"/>
      <c r="F103" s="182"/>
      <c r="G103" s="182"/>
      <c r="H103" s="182"/>
      <c r="I103" s="182"/>
      <c r="J103" s="183">
        <f>J172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1218</v>
      </c>
      <c r="E104" s="182"/>
      <c r="F104" s="182"/>
      <c r="G104" s="182"/>
      <c r="H104" s="182"/>
      <c r="I104" s="182"/>
      <c r="J104" s="183">
        <f>J195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1219</v>
      </c>
      <c r="E105" s="182"/>
      <c r="F105" s="182"/>
      <c r="G105" s="182"/>
      <c r="H105" s="182"/>
      <c r="I105" s="182"/>
      <c r="J105" s="183">
        <f>J206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Přístavba požární zbrojnice, ulice Partyzánů, Krnov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721 - Zdravotechnika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79" t="str">
        <f>IF(J12="","",J12)</f>
        <v>31. 1. 2020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>Město Krnov</v>
      </c>
      <c r="G121" s="40"/>
      <c r="H121" s="40"/>
      <c r="I121" s="32" t="s">
        <v>30</v>
      </c>
      <c r="J121" s="36" t="str">
        <f>E21</f>
        <v>TPROJEKT AED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34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129</v>
      </c>
      <c r="D124" s="194" t="s">
        <v>63</v>
      </c>
      <c r="E124" s="194" t="s">
        <v>59</v>
      </c>
      <c r="F124" s="194" t="s">
        <v>60</v>
      </c>
      <c r="G124" s="194" t="s">
        <v>130</v>
      </c>
      <c r="H124" s="194" t="s">
        <v>131</v>
      </c>
      <c r="I124" s="194" t="s">
        <v>132</v>
      </c>
      <c r="J124" s="194" t="s">
        <v>121</v>
      </c>
      <c r="K124" s="195" t="s">
        <v>133</v>
      </c>
      <c r="L124" s="196"/>
      <c r="M124" s="100" t="s">
        <v>1</v>
      </c>
      <c r="N124" s="101" t="s">
        <v>42</v>
      </c>
      <c r="O124" s="101" t="s">
        <v>134</v>
      </c>
      <c r="P124" s="101" t="s">
        <v>135</v>
      </c>
      <c r="Q124" s="101" t="s">
        <v>136</v>
      </c>
      <c r="R124" s="101" t="s">
        <v>137</v>
      </c>
      <c r="S124" s="101" t="s">
        <v>138</v>
      </c>
      <c r="T124" s="102" t="s">
        <v>139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140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P126+P127+P140+P147+P149+P154+P172+P195+P206</f>
        <v>0</v>
      </c>
      <c r="Q125" s="104"/>
      <c r="R125" s="199">
        <f>R126+R127+R140+R147+R149+R154+R172+R195+R206</f>
        <v>0</v>
      </c>
      <c r="S125" s="104"/>
      <c r="T125" s="200">
        <f>T126+T127+T140+T147+T149+T154+T172+T195+T206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123</v>
      </c>
      <c r="BK125" s="201">
        <f>BK126+BK127+BK140+BK147+BK149+BK154+BK172+BK195+BK206</f>
        <v>0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1220</v>
      </c>
      <c r="F126" s="205" t="s">
        <v>1221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v>0</v>
      </c>
      <c r="Q126" s="210"/>
      <c r="R126" s="211">
        <v>0</v>
      </c>
      <c r="S126" s="210"/>
      <c r="T126" s="212"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143</v>
      </c>
      <c r="BK126" s="215"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86</v>
      </c>
      <c r="F127" s="205" t="s">
        <v>144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SUM(P128:P139)</f>
        <v>0</v>
      </c>
      <c r="Q127" s="210"/>
      <c r="R127" s="211">
        <f>SUM(R128:R139)</f>
        <v>0</v>
      </c>
      <c r="S127" s="210"/>
      <c r="T127" s="212">
        <f>SUM(T128:T139)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86</v>
      </c>
      <c r="AT127" s="214" t="s">
        <v>77</v>
      </c>
      <c r="AU127" s="214" t="s">
        <v>78</v>
      </c>
      <c r="AY127" s="213" t="s">
        <v>143</v>
      </c>
      <c r="BK127" s="215">
        <f>SUM(BK128:BK139)</f>
        <v>0</v>
      </c>
    </row>
    <row r="128" s="2" customFormat="1" ht="24.15" customHeight="1">
      <c r="A128" s="38"/>
      <c r="B128" s="39"/>
      <c r="C128" s="218" t="s">
        <v>86</v>
      </c>
      <c r="D128" s="218" t="s">
        <v>145</v>
      </c>
      <c r="E128" s="219" t="s">
        <v>1143</v>
      </c>
      <c r="F128" s="220" t="s">
        <v>1222</v>
      </c>
      <c r="G128" s="221" t="s">
        <v>216</v>
      </c>
      <c r="H128" s="222">
        <v>56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86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88</v>
      </c>
    </row>
    <row r="129" s="2" customFormat="1" ht="16.5" customHeight="1">
      <c r="A129" s="38"/>
      <c r="B129" s="39"/>
      <c r="C129" s="218" t="s">
        <v>88</v>
      </c>
      <c r="D129" s="218" t="s">
        <v>145</v>
      </c>
      <c r="E129" s="219" t="s">
        <v>1223</v>
      </c>
      <c r="F129" s="220" t="s">
        <v>1224</v>
      </c>
      <c r="G129" s="221" t="s">
        <v>216</v>
      </c>
      <c r="H129" s="222">
        <v>100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86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150</v>
      </c>
    </row>
    <row r="130" s="2" customFormat="1" ht="24.15" customHeight="1">
      <c r="A130" s="38"/>
      <c r="B130" s="39"/>
      <c r="C130" s="218" t="s">
        <v>157</v>
      </c>
      <c r="D130" s="218" t="s">
        <v>145</v>
      </c>
      <c r="E130" s="219" t="s">
        <v>1225</v>
      </c>
      <c r="F130" s="220" t="s">
        <v>1226</v>
      </c>
      <c r="G130" s="221" t="s">
        <v>216</v>
      </c>
      <c r="H130" s="222">
        <v>156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86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150</v>
      </c>
      <c r="BM130" s="229" t="s">
        <v>173</v>
      </c>
    </row>
    <row r="131" s="2" customFormat="1" ht="24.15" customHeight="1">
      <c r="A131" s="38"/>
      <c r="B131" s="39"/>
      <c r="C131" s="218" t="s">
        <v>150</v>
      </c>
      <c r="D131" s="218" t="s">
        <v>145</v>
      </c>
      <c r="E131" s="219" t="s">
        <v>1147</v>
      </c>
      <c r="F131" s="220" t="s">
        <v>1227</v>
      </c>
      <c r="G131" s="221" t="s">
        <v>216</v>
      </c>
      <c r="H131" s="222">
        <v>156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86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182</v>
      </c>
    </row>
    <row r="132" s="2" customFormat="1" ht="21.75" customHeight="1">
      <c r="A132" s="38"/>
      <c r="B132" s="39"/>
      <c r="C132" s="218" t="s">
        <v>167</v>
      </c>
      <c r="D132" s="218" t="s">
        <v>145</v>
      </c>
      <c r="E132" s="219" t="s">
        <v>1149</v>
      </c>
      <c r="F132" s="220" t="s">
        <v>1228</v>
      </c>
      <c r="G132" s="221" t="s">
        <v>216</v>
      </c>
      <c r="H132" s="222">
        <v>27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86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257</v>
      </c>
    </row>
    <row r="133" s="2" customFormat="1" ht="16.5" customHeight="1">
      <c r="A133" s="38"/>
      <c r="B133" s="39"/>
      <c r="C133" s="218" t="s">
        <v>173</v>
      </c>
      <c r="D133" s="218" t="s">
        <v>145</v>
      </c>
      <c r="E133" s="219" t="s">
        <v>1229</v>
      </c>
      <c r="F133" s="220" t="s">
        <v>1230</v>
      </c>
      <c r="G133" s="221" t="s">
        <v>216</v>
      </c>
      <c r="H133" s="222">
        <v>15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86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267</v>
      </c>
    </row>
    <row r="134" s="2" customFormat="1" ht="24.15" customHeight="1">
      <c r="A134" s="38"/>
      <c r="B134" s="39"/>
      <c r="C134" s="218" t="s">
        <v>178</v>
      </c>
      <c r="D134" s="218" t="s">
        <v>145</v>
      </c>
      <c r="E134" s="219" t="s">
        <v>1151</v>
      </c>
      <c r="F134" s="220" t="s">
        <v>1231</v>
      </c>
      <c r="G134" s="221" t="s">
        <v>216</v>
      </c>
      <c r="H134" s="222">
        <v>24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86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279</v>
      </c>
    </row>
    <row r="135" s="2" customFormat="1" ht="21.75" customHeight="1">
      <c r="A135" s="38"/>
      <c r="B135" s="39"/>
      <c r="C135" s="218" t="s">
        <v>182</v>
      </c>
      <c r="D135" s="218" t="s">
        <v>145</v>
      </c>
      <c r="E135" s="219" t="s">
        <v>1153</v>
      </c>
      <c r="F135" s="220" t="s">
        <v>1154</v>
      </c>
      <c r="G135" s="221" t="s">
        <v>216</v>
      </c>
      <c r="H135" s="222">
        <v>129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86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287</v>
      </c>
    </row>
    <row r="136" s="2" customFormat="1" ht="21.75" customHeight="1">
      <c r="A136" s="38"/>
      <c r="B136" s="39"/>
      <c r="C136" s="218" t="s">
        <v>165</v>
      </c>
      <c r="D136" s="218" t="s">
        <v>145</v>
      </c>
      <c r="E136" s="219" t="s">
        <v>1155</v>
      </c>
      <c r="F136" s="220" t="s">
        <v>1156</v>
      </c>
      <c r="G136" s="221" t="s">
        <v>216</v>
      </c>
      <c r="H136" s="222">
        <v>129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86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150</v>
      </c>
      <c r="BM136" s="229" t="s">
        <v>299</v>
      </c>
    </row>
    <row r="137" s="2" customFormat="1" ht="21.75" customHeight="1">
      <c r="A137" s="38"/>
      <c r="B137" s="39"/>
      <c r="C137" s="218" t="s">
        <v>257</v>
      </c>
      <c r="D137" s="218" t="s">
        <v>145</v>
      </c>
      <c r="E137" s="219" t="s">
        <v>1232</v>
      </c>
      <c r="F137" s="220" t="s">
        <v>1233</v>
      </c>
      <c r="G137" s="221" t="s">
        <v>148</v>
      </c>
      <c r="H137" s="222">
        <v>53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150</v>
      </c>
      <c r="AT137" s="229" t="s">
        <v>145</v>
      </c>
      <c r="AU137" s="229" t="s">
        <v>86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150</v>
      </c>
      <c r="BM137" s="229" t="s">
        <v>313</v>
      </c>
    </row>
    <row r="138" s="2" customFormat="1" ht="21.75" customHeight="1">
      <c r="A138" s="38"/>
      <c r="B138" s="39"/>
      <c r="C138" s="218" t="s">
        <v>263</v>
      </c>
      <c r="D138" s="218" t="s">
        <v>145</v>
      </c>
      <c r="E138" s="219" t="s">
        <v>1234</v>
      </c>
      <c r="F138" s="220" t="s">
        <v>1235</v>
      </c>
      <c r="G138" s="221" t="s">
        <v>148</v>
      </c>
      <c r="H138" s="222">
        <v>53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150</v>
      </c>
      <c r="AT138" s="229" t="s">
        <v>145</v>
      </c>
      <c r="AU138" s="229" t="s">
        <v>86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150</v>
      </c>
      <c r="BM138" s="229" t="s">
        <v>321</v>
      </c>
    </row>
    <row r="139" s="2" customFormat="1" ht="16.5" customHeight="1">
      <c r="A139" s="38"/>
      <c r="B139" s="39"/>
      <c r="C139" s="218" t="s">
        <v>267</v>
      </c>
      <c r="D139" s="218" t="s">
        <v>145</v>
      </c>
      <c r="E139" s="219" t="s">
        <v>1157</v>
      </c>
      <c r="F139" s="220" t="s">
        <v>1158</v>
      </c>
      <c r="G139" s="221" t="s">
        <v>216</v>
      </c>
      <c r="H139" s="222">
        <v>129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145</v>
      </c>
      <c r="AU139" s="229" t="s">
        <v>86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150</v>
      </c>
      <c r="BM139" s="229" t="s">
        <v>329</v>
      </c>
    </row>
    <row r="140" s="12" customFormat="1" ht="25.92" customHeight="1">
      <c r="A140" s="12"/>
      <c r="B140" s="202"/>
      <c r="C140" s="203"/>
      <c r="D140" s="204" t="s">
        <v>77</v>
      </c>
      <c r="E140" s="205" t="s">
        <v>88</v>
      </c>
      <c r="F140" s="205" t="s">
        <v>1236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SUM(P141:P146)</f>
        <v>0</v>
      </c>
      <c r="Q140" s="210"/>
      <c r="R140" s="211">
        <f>SUM(R141:R146)</f>
        <v>0</v>
      </c>
      <c r="S140" s="210"/>
      <c r="T140" s="21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86</v>
      </c>
      <c r="AT140" s="214" t="s">
        <v>77</v>
      </c>
      <c r="AU140" s="214" t="s">
        <v>78</v>
      </c>
      <c r="AY140" s="213" t="s">
        <v>143</v>
      </c>
      <c r="BK140" s="215">
        <f>SUM(BK141:BK146)</f>
        <v>0</v>
      </c>
    </row>
    <row r="141" s="2" customFormat="1" ht="21.75" customHeight="1">
      <c r="A141" s="38"/>
      <c r="B141" s="39"/>
      <c r="C141" s="218" t="s">
        <v>274</v>
      </c>
      <c r="D141" s="218" t="s">
        <v>145</v>
      </c>
      <c r="E141" s="219" t="s">
        <v>1237</v>
      </c>
      <c r="F141" s="220" t="s">
        <v>1238</v>
      </c>
      <c r="G141" s="221" t="s">
        <v>316</v>
      </c>
      <c r="H141" s="222">
        <v>7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145</v>
      </c>
      <c r="AU141" s="229" t="s">
        <v>86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150</v>
      </c>
      <c r="BM141" s="229" t="s">
        <v>341</v>
      </c>
    </row>
    <row r="142" s="2" customFormat="1" ht="16.5" customHeight="1">
      <c r="A142" s="38"/>
      <c r="B142" s="39"/>
      <c r="C142" s="218" t="s">
        <v>279</v>
      </c>
      <c r="D142" s="218" t="s">
        <v>145</v>
      </c>
      <c r="E142" s="219" t="s">
        <v>1171</v>
      </c>
      <c r="F142" s="220" t="s">
        <v>1239</v>
      </c>
      <c r="G142" s="221" t="s">
        <v>1176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150</v>
      </c>
      <c r="AT142" s="229" t="s">
        <v>145</v>
      </c>
      <c r="AU142" s="229" t="s">
        <v>86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150</v>
      </c>
      <c r="BM142" s="229" t="s">
        <v>351</v>
      </c>
    </row>
    <row r="143" s="2" customFormat="1" ht="16.5" customHeight="1">
      <c r="A143" s="38"/>
      <c r="B143" s="39"/>
      <c r="C143" s="218" t="s">
        <v>8</v>
      </c>
      <c r="D143" s="218" t="s">
        <v>145</v>
      </c>
      <c r="E143" s="219" t="s">
        <v>1174</v>
      </c>
      <c r="F143" s="220" t="s">
        <v>1240</v>
      </c>
      <c r="G143" s="221" t="s">
        <v>316</v>
      </c>
      <c r="H143" s="222">
        <v>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86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150</v>
      </c>
      <c r="BM143" s="229" t="s">
        <v>363</v>
      </c>
    </row>
    <row r="144" s="2" customFormat="1" ht="16.5" customHeight="1">
      <c r="A144" s="38"/>
      <c r="B144" s="39"/>
      <c r="C144" s="218" t="s">
        <v>287</v>
      </c>
      <c r="D144" s="218" t="s">
        <v>145</v>
      </c>
      <c r="E144" s="219" t="s">
        <v>1195</v>
      </c>
      <c r="F144" s="220" t="s">
        <v>1241</v>
      </c>
      <c r="G144" s="221" t="s">
        <v>316</v>
      </c>
      <c r="H144" s="222">
        <v>3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86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150</v>
      </c>
      <c r="BM144" s="229" t="s">
        <v>374</v>
      </c>
    </row>
    <row r="145" s="2" customFormat="1" ht="16.5" customHeight="1">
      <c r="A145" s="38"/>
      <c r="B145" s="39"/>
      <c r="C145" s="218" t="s">
        <v>294</v>
      </c>
      <c r="D145" s="218" t="s">
        <v>145</v>
      </c>
      <c r="E145" s="219" t="s">
        <v>1242</v>
      </c>
      <c r="F145" s="220" t="s">
        <v>1243</v>
      </c>
      <c r="G145" s="221" t="s">
        <v>148</v>
      </c>
      <c r="H145" s="222">
        <v>50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86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150</v>
      </c>
      <c r="BM145" s="229" t="s">
        <v>387</v>
      </c>
    </row>
    <row r="146" s="2" customFormat="1" ht="16.5" customHeight="1">
      <c r="A146" s="38"/>
      <c r="B146" s="39"/>
      <c r="C146" s="218" t="s">
        <v>299</v>
      </c>
      <c r="D146" s="218" t="s">
        <v>145</v>
      </c>
      <c r="E146" s="219" t="s">
        <v>1244</v>
      </c>
      <c r="F146" s="220" t="s">
        <v>1245</v>
      </c>
      <c r="G146" s="221" t="s">
        <v>148</v>
      </c>
      <c r="H146" s="222">
        <v>50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86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150</v>
      </c>
      <c r="BM146" s="229" t="s">
        <v>395</v>
      </c>
    </row>
    <row r="147" s="12" customFormat="1" ht="25.92" customHeight="1">
      <c r="A147" s="12"/>
      <c r="B147" s="202"/>
      <c r="C147" s="203"/>
      <c r="D147" s="204" t="s">
        <v>77</v>
      </c>
      <c r="E147" s="205" t="s">
        <v>150</v>
      </c>
      <c r="F147" s="205" t="s">
        <v>362</v>
      </c>
      <c r="G147" s="203"/>
      <c r="H147" s="203"/>
      <c r="I147" s="206"/>
      <c r="J147" s="207">
        <f>BK147</f>
        <v>0</v>
      </c>
      <c r="K147" s="203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86</v>
      </c>
      <c r="AT147" s="214" t="s">
        <v>77</v>
      </c>
      <c r="AU147" s="214" t="s">
        <v>78</v>
      </c>
      <c r="AY147" s="213" t="s">
        <v>143</v>
      </c>
      <c r="BK147" s="215">
        <f>BK148</f>
        <v>0</v>
      </c>
    </row>
    <row r="148" s="2" customFormat="1" ht="24.15" customHeight="1">
      <c r="A148" s="38"/>
      <c r="B148" s="39"/>
      <c r="C148" s="218" t="s">
        <v>304</v>
      </c>
      <c r="D148" s="218" t="s">
        <v>145</v>
      </c>
      <c r="E148" s="219" t="s">
        <v>1159</v>
      </c>
      <c r="F148" s="220" t="s">
        <v>1246</v>
      </c>
      <c r="G148" s="221" t="s">
        <v>216</v>
      </c>
      <c r="H148" s="222">
        <v>5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86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150</v>
      </c>
      <c r="BM148" s="229" t="s">
        <v>405</v>
      </c>
    </row>
    <row r="149" s="12" customFormat="1" ht="25.92" customHeight="1">
      <c r="A149" s="12"/>
      <c r="B149" s="202"/>
      <c r="C149" s="203"/>
      <c r="D149" s="204" t="s">
        <v>77</v>
      </c>
      <c r="E149" s="205" t="s">
        <v>182</v>
      </c>
      <c r="F149" s="205" t="s">
        <v>1247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SUM(P150:P153)</f>
        <v>0</v>
      </c>
      <c r="Q149" s="210"/>
      <c r="R149" s="211">
        <f>SUM(R150:R153)</f>
        <v>0</v>
      </c>
      <c r="S149" s="210"/>
      <c r="T149" s="212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77</v>
      </c>
      <c r="AU149" s="214" t="s">
        <v>78</v>
      </c>
      <c r="AY149" s="213" t="s">
        <v>143</v>
      </c>
      <c r="BK149" s="215">
        <f>SUM(BK150:BK153)</f>
        <v>0</v>
      </c>
    </row>
    <row r="150" s="2" customFormat="1" ht="16.5" customHeight="1">
      <c r="A150" s="38"/>
      <c r="B150" s="39"/>
      <c r="C150" s="218" t="s">
        <v>313</v>
      </c>
      <c r="D150" s="218" t="s">
        <v>145</v>
      </c>
      <c r="E150" s="219" t="s">
        <v>1248</v>
      </c>
      <c r="F150" s="220" t="s">
        <v>1249</v>
      </c>
      <c r="G150" s="221" t="s">
        <v>316</v>
      </c>
      <c r="H150" s="222">
        <v>4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86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150</v>
      </c>
      <c r="BM150" s="229" t="s">
        <v>415</v>
      </c>
    </row>
    <row r="151" s="2" customFormat="1" ht="16.5" customHeight="1">
      <c r="A151" s="38"/>
      <c r="B151" s="39"/>
      <c r="C151" s="218" t="s">
        <v>7</v>
      </c>
      <c r="D151" s="218" t="s">
        <v>145</v>
      </c>
      <c r="E151" s="219" t="s">
        <v>1250</v>
      </c>
      <c r="F151" s="220" t="s">
        <v>1251</v>
      </c>
      <c r="G151" s="221" t="s">
        <v>316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86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150</v>
      </c>
      <c r="BM151" s="229" t="s">
        <v>427</v>
      </c>
    </row>
    <row r="152" s="2" customFormat="1" ht="16.5" customHeight="1">
      <c r="A152" s="38"/>
      <c r="B152" s="39"/>
      <c r="C152" s="218" t="s">
        <v>321</v>
      </c>
      <c r="D152" s="218" t="s">
        <v>145</v>
      </c>
      <c r="E152" s="219" t="s">
        <v>1252</v>
      </c>
      <c r="F152" s="220" t="s">
        <v>1253</v>
      </c>
      <c r="G152" s="221" t="s">
        <v>316</v>
      </c>
      <c r="H152" s="222">
        <v>4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145</v>
      </c>
      <c r="AU152" s="229" t="s">
        <v>86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150</v>
      </c>
      <c r="BM152" s="229" t="s">
        <v>437</v>
      </c>
    </row>
    <row r="153" s="2" customFormat="1" ht="16.5" customHeight="1">
      <c r="A153" s="38"/>
      <c r="B153" s="39"/>
      <c r="C153" s="218" t="s">
        <v>325</v>
      </c>
      <c r="D153" s="218" t="s">
        <v>145</v>
      </c>
      <c r="E153" s="219" t="s">
        <v>1254</v>
      </c>
      <c r="F153" s="220" t="s">
        <v>1255</v>
      </c>
      <c r="G153" s="221" t="s">
        <v>316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86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150</v>
      </c>
      <c r="BM153" s="229" t="s">
        <v>454</v>
      </c>
    </row>
    <row r="154" s="12" customFormat="1" ht="25.92" customHeight="1">
      <c r="A154" s="12"/>
      <c r="B154" s="202"/>
      <c r="C154" s="203"/>
      <c r="D154" s="204" t="s">
        <v>77</v>
      </c>
      <c r="E154" s="205" t="s">
        <v>98</v>
      </c>
      <c r="F154" s="205" t="s">
        <v>1256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SUM(P155:P171)</f>
        <v>0</v>
      </c>
      <c r="Q154" s="210"/>
      <c r="R154" s="211">
        <f>SUM(R155:R171)</f>
        <v>0</v>
      </c>
      <c r="S154" s="210"/>
      <c r="T154" s="212">
        <f>SUM(T155:T171)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88</v>
      </c>
      <c r="AT154" s="214" t="s">
        <v>77</v>
      </c>
      <c r="AU154" s="214" t="s">
        <v>78</v>
      </c>
      <c r="AY154" s="213" t="s">
        <v>143</v>
      </c>
      <c r="BK154" s="215">
        <f>SUM(BK155:BK171)</f>
        <v>0</v>
      </c>
    </row>
    <row r="155" s="2" customFormat="1" ht="21.75" customHeight="1">
      <c r="A155" s="38"/>
      <c r="B155" s="39"/>
      <c r="C155" s="218" t="s">
        <v>329</v>
      </c>
      <c r="D155" s="218" t="s">
        <v>145</v>
      </c>
      <c r="E155" s="219" t="s">
        <v>1257</v>
      </c>
      <c r="F155" s="220" t="s">
        <v>1258</v>
      </c>
      <c r="G155" s="221" t="s">
        <v>160</v>
      </c>
      <c r="H155" s="222">
        <v>32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287</v>
      </c>
      <c r="AT155" s="229" t="s">
        <v>145</v>
      </c>
      <c r="AU155" s="229" t="s">
        <v>86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287</v>
      </c>
      <c r="BM155" s="229" t="s">
        <v>466</v>
      </c>
    </row>
    <row r="156" s="2" customFormat="1" ht="21.75" customHeight="1">
      <c r="A156" s="38"/>
      <c r="B156" s="39"/>
      <c r="C156" s="218" t="s">
        <v>336</v>
      </c>
      <c r="D156" s="218" t="s">
        <v>145</v>
      </c>
      <c r="E156" s="219" t="s">
        <v>1259</v>
      </c>
      <c r="F156" s="220" t="s">
        <v>1260</v>
      </c>
      <c r="G156" s="221" t="s">
        <v>160</v>
      </c>
      <c r="H156" s="222">
        <v>19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287</v>
      </c>
      <c r="AT156" s="229" t="s">
        <v>145</v>
      </c>
      <c r="AU156" s="229" t="s">
        <v>86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287</v>
      </c>
      <c r="BM156" s="229" t="s">
        <v>478</v>
      </c>
    </row>
    <row r="157" s="2" customFormat="1" ht="16.5" customHeight="1">
      <c r="A157" s="38"/>
      <c r="B157" s="39"/>
      <c r="C157" s="218" t="s">
        <v>341</v>
      </c>
      <c r="D157" s="218" t="s">
        <v>145</v>
      </c>
      <c r="E157" s="219" t="s">
        <v>1261</v>
      </c>
      <c r="F157" s="220" t="s">
        <v>1262</v>
      </c>
      <c r="G157" s="221" t="s">
        <v>160</v>
      </c>
      <c r="H157" s="222">
        <v>15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287</v>
      </c>
      <c r="AT157" s="229" t="s">
        <v>145</v>
      </c>
      <c r="AU157" s="229" t="s">
        <v>86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287</v>
      </c>
      <c r="BM157" s="229" t="s">
        <v>488</v>
      </c>
    </row>
    <row r="158" s="2" customFormat="1" ht="16.5" customHeight="1">
      <c r="A158" s="38"/>
      <c r="B158" s="39"/>
      <c r="C158" s="218" t="s">
        <v>346</v>
      </c>
      <c r="D158" s="218" t="s">
        <v>145</v>
      </c>
      <c r="E158" s="219" t="s">
        <v>1263</v>
      </c>
      <c r="F158" s="220" t="s">
        <v>1264</v>
      </c>
      <c r="G158" s="221" t="s">
        <v>160</v>
      </c>
      <c r="H158" s="222">
        <v>4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287</v>
      </c>
      <c r="AT158" s="229" t="s">
        <v>145</v>
      </c>
      <c r="AU158" s="229" t="s">
        <v>86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287</v>
      </c>
      <c r="BM158" s="229" t="s">
        <v>498</v>
      </c>
    </row>
    <row r="159" s="2" customFormat="1" ht="16.5" customHeight="1">
      <c r="A159" s="38"/>
      <c r="B159" s="39"/>
      <c r="C159" s="218" t="s">
        <v>351</v>
      </c>
      <c r="D159" s="218" t="s">
        <v>145</v>
      </c>
      <c r="E159" s="219" t="s">
        <v>1265</v>
      </c>
      <c r="F159" s="220" t="s">
        <v>1266</v>
      </c>
      <c r="G159" s="221" t="s">
        <v>316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287</v>
      </c>
      <c r="AT159" s="229" t="s">
        <v>145</v>
      </c>
      <c r="AU159" s="229" t="s">
        <v>86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287</v>
      </c>
      <c r="BM159" s="229" t="s">
        <v>509</v>
      </c>
    </row>
    <row r="160" s="2" customFormat="1" ht="16.5" customHeight="1">
      <c r="A160" s="38"/>
      <c r="B160" s="39"/>
      <c r="C160" s="218" t="s">
        <v>355</v>
      </c>
      <c r="D160" s="218" t="s">
        <v>145</v>
      </c>
      <c r="E160" s="219" t="s">
        <v>1267</v>
      </c>
      <c r="F160" s="220" t="s">
        <v>1268</v>
      </c>
      <c r="G160" s="221" t="s">
        <v>160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287</v>
      </c>
      <c r="AT160" s="229" t="s">
        <v>145</v>
      </c>
      <c r="AU160" s="229" t="s">
        <v>86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287</v>
      </c>
      <c r="BM160" s="229" t="s">
        <v>520</v>
      </c>
    </row>
    <row r="161" s="2" customFormat="1" ht="21.75" customHeight="1">
      <c r="A161" s="38"/>
      <c r="B161" s="39"/>
      <c r="C161" s="218" t="s">
        <v>363</v>
      </c>
      <c r="D161" s="218" t="s">
        <v>145</v>
      </c>
      <c r="E161" s="219" t="s">
        <v>1269</v>
      </c>
      <c r="F161" s="220" t="s">
        <v>1270</v>
      </c>
      <c r="G161" s="221" t="s">
        <v>160</v>
      </c>
      <c r="H161" s="222">
        <v>26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287</v>
      </c>
      <c r="AT161" s="229" t="s">
        <v>145</v>
      </c>
      <c r="AU161" s="229" t="s">
        <v>86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287</v>
      </c>
      <c r="BM161" s="229" t="s">
        <v>531</v>
      </c>
    </row>
    <row r="162" s="2" customFormat="1" ht="16.5" customHeight="1">
      <c r="A162" s="38"/>
      <c r="B162" s="39"/>
      <c r="C162" s="218" t="s">
        <v>369</v>
      </c>
      <c r="D162" s="218" t="s">
        <v>145</v>
      </c>
      <c r="E162" s="219" t="s">
        <v>1271</v>
      </c>
      <c r="F162" s="220" t="s">
        <v>1272</v>
      </c>
      <c r="G162" s="221" t="s">
        <v>160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287</v>
      </c>
      <c r="AT162" s="229" t="s">
        <v>145</v>
      </c>
      <c r="AU162" s="229" t="s">
        <v>86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287</v>
      </c>
      <c r="BM162" s="229" t="s">
        <v>459</v>
      </c>
    </row>
    <row r="163" s="2" customFormat="1" ht="24.15" customHeight="1">
      <c r="A163" s="38"/>
      <c r="B163" s="39"/>
      <c r="C163" s="218" t="s">
        <v>374</v>
      </c>
      <c r="D163" s="218" t="s">
        <v>145</v>
      </c>
      <c r="E163" s="219" t="s">
        <v>1273</v>
      </c>
      <c r="F163" s="220" t="s">
        <v>1274</v>
      </c>
      <c r="G163" s="221" t="s">
        <v>316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287</v>
      </c>
      <c r="AT163" s="229" t="s">
        <v>145</v>
      </c>
      <c r="AU163" s="229" t="s">
        <v>86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287</v>
      </c>
      <c r="BM163" s="229" t="s">
        <v>551</v>
      </c>
    </row>
    <row r="164" s="2" customFormat="1" ht="16.5" customHeight="1">
      <c r="A164" s="38"/>
      <c r="B164" s="39"/>
      <c r="C164" s="218" t="s">
        <v>383</v>
      </c>
      <c r="D164" s="218" t="s">
        <v>145</v>
      </c>
      <c r="E164" s="219" t="s">
        <v>1275</v>
      </c>
      <c r="F164" s="220" t="s">
        <v>1276</v>
      </c>
      <c r="G164" s="221" t="s">
        <v>316</v>
      </c>
      <c r="H164" s="222">
        <v>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287</v>
      </c>
      <c r="AT164" s="229" t="s">
        <v>145</v>
      </c>
      <c r="AU164" s="229" t="s">
        <v>86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287</v>
      </c>
      <c r="BM164" s="229" t="s">
        <v>559</v>
      </c>
    </row>
    <row r="165" s="2" customFormat="1" ht="16.5" customHeight="1">
      <c r="A165" s="38"/>
      <c r="B165" s="39"/>
      <c r="C165" s="218" t="s">
        <v>387</v>
      </c>
      <c r="D165" s="218" t="s">
        <v>145</v>
      </c>
      <c r="E165" s="219" t="s">
        <v>1277</v>
      </c>
      <c r="F165" s="220" t="s">
        <v>1278</v>
      </c>
      <c r="G165" s="221" t="s">
        <v>160</v>
      </c>
      <c r="H165" s="222">
        <v>72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287</v>
      </c>
      <c r="AT165" s="229" t="s">
        <v>145</v>
      </c>
      <c r="AU165" s="229" t="s">
        <v>86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287</v>
      </c>
      <c r="BM165" s="229" t="s">
        <v>570</v>
      </c>
    </row>
    <row r="166" s="2" customFormat="1" ht="16.5" customHeight="1">
      <c r="A166" s="38"/>
      <c r="B166" s="39"/>
      <c r="C166" s="218" t="s">
        <v>391</v>
      </c>
      <c r="D166" s="218" t="s">
        <v>145</v>
      </c>
      <c r="E166" s="219" t="s">
        <v>1279</v>
      </c>
      <c r="F166" s="220" t="s">
        <v>1280</v>
      </c>
      <c r="G166" s="221" t="s">
        <v>160</v>
      </c>
      <c r="H166" s="222">
        <v>26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287</v>
      </c>
      <c r="AT166" s="229" t="s">
        <v>145</v>
      </c>
      <c r="AU166" s="229" t="s">
        <v>86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287</v>
      </c>
      <c r="BM166" s="229" t="s">
        <v>578</v>
      </c>
    </row>
    <row r="167" s="2" customFormat="1" ht="16.5" customHeight="1">
      <c r="A167" s="38"/>
      <c r="B167" s="39"/>
      <c r="C167" s="218" t="s">
        <v>395</v>
      </c>
      <c r="D167" s="218" t="s">
        <v>145</v>
      </c>
      <c r="E167" s="219" t="s">
        <v>1281</v>
      </c>
      <c r="F167" s="220" t="s">
        <v>1282</v>
      </c>
      <c r="G167" s="221" t="s">
        <v>316</v>
      </c>
      <c r="H167" s="222">
        <v>3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287</v>
      </c>
      <c r="AT167" s="229" t="s">
        <v>145</v>
      </c>
      <c r="AU167" s="229" t="s">
        <v>86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287</v>
      </c>
      <c r="BM167" s="229" t="s">
        <v>586</v>
      </c>
    </row>
    <row r="168" s="2" customFormat="1" ht="16.5" customHeight="1">
      <c r="A168" s="38"/>
      <c r="B168" s="39"/>
      <c r="C168" s="218" t="s">
        <v>400</v>
      </c>
      <c r="D168" s="218" t="s">
        <v>145</v>
      </c>
      <c r="E168" s="219" t="s">
        <v>1283</v>
      </c>
      <c r="F168" s="220" t="s">
        <v>1284</v>
      </c>
      <c r="G168" s="221" t="s">
        <v>316</v>
      </c>
      <c r="H168" s="222">
        <v>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287</v>
      </c>
      <c r="AT168" s="229" t="s">
        <v>145</v>
      </c>
      <c r="AU168" s="229" t="s">
        <v>86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287</v>
      </c>
      <c r="BM168" s="229" t="s">
        <v>593</v>
      </c>
    </row>
    <row r="169" s="2" customFormat="1" ht="16.5" customHeight="1">
      <c r="A169" s="38"/>
      <c r="B169" s="39"/>
      <c r="C169" s="218" t="s">
        <v>405</v>
      </c>
      <c r="D169" s="218" t="s">
        <v>145</v>
      </c>
      <c r="E169" s="219" t="s">
        <v>1285</v>
      </c>
      <c r="F169" s="220" t="s">
        <v>1286</v>
      </c>
      <c r="G169" s="221" t="s">
        <v>316</v>
      </c>
      <c r="H169" s="222">
        <v>2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287</v>
      </c>
      <c r="AT169" s="229" t="s">
        <v>145</v>
      </c>
      <c r="AU169" s="229" t="s">
        <v>86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287</v>
      </c>
      <c r="BM169" s="229" t="s">
        <v>601</v>
      </c>
    </row>
    <row r="170" s="2" customFormat="1" ht="16.5" customHeight="1">
      <c r="A170" s="38"/>
      <c r="B170" s="39"/>
      <c r="C170" s="218" t="s">
        <v>410</v>
      </c>
      <c r="D170" s="218" t="s">
        <v>145</v>
      </c>
      <c r="E170" s="219" t="s">
        <v>1287</v>
      </c>
      <c r="F170" s="220" t="s">
        <v>1288</v>
      </c>
      <c r="G170" s="221" t="s">
        <v>316</v>
      </c>
      <c r="H170" s="222">
        <v>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287</v>
      </c>
      <c r="AT170" s="229" t="s">
        <v>145</v>
      </c>
      <c r="AU170" s="229" t="s">
        <v>86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287</v>
      </c>
      <c r="BM170" s="229" t="s">
        <v>610</v>
      </c>
    </row>
    <row r="171" s="2" customFormat="1" ht="21.75" customHeight="1">
      <c r="A171" s="38"/>
      <c r="B171" s="39"/>
      <c r="C171" s="218" t="s">
        <v>415</v>
      </c>
      <c r="D171" s="218" t="s">
        <v>145</v>
      </c>
      <c r="E171" s="219" t="s">
        <v>1289</v>
      </c>
      <c r="F171" s="220" t="s">
        <v>1290</v>
      </c>
      <c r="G171" s="221" t="s">
        <v>1207</v>
      </c>
      <c r="H171" s="282"/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287</v>
      </c>
      <c r="AT171" s="229" t="s">
        <v>145</v>
      </c>
      <c r="AU171" s="229" t="s">
        <v>86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287</v>
      </c>
      <c r="BM171" s="229" t="s">
        <v>620</v>
      </c>
    </row>
    <row r="172" s="12" customFormat="1" ht="25.92" customHeight="1">
      <c r="A172" s="12"/>
      <c r="B172" s="202"/>
      <c r="C172" s="203"/>
      <c r="D172" s="204" t="s">
        <v>77</v>
      </c>
      <c r="E172" s="205" t="s">
        <v>1291</v>
      </c>
      <c r="F172" s="205" t="s">
        <v>1292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SUM(P173:P194)</f>
        <v>0</v>
      </c>
      <c r="Q172" s="210"/>
      <c r="R172" s="211">
        <f>SUM(R173:R194)</f>
        <v>0</v>
      </c>
      <c r="S172" s="210"/>
      <c r="T172" s="212">
        <f>SUM(T173:T194)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88</v>
      </c>
      <c r="AT172" s="214" t="s">
        <v>77</v>
      </c>
      <c r="AU172" s="214" t="s">
        <v>78</v>
      </c>
      <c r="AY172" s="213" t="s">
        <v>143</v>
      </c>
      <c r="BK172" s="215">
        <f>SUM(BK173:BK194)</f>
        <v>0</v>
      </c>
    </row>
    <row r="173" s="2" customFormat="1" ht="16.5" customHeight="1">
      <c r="A173" s="38"/>
      <c r="B173" s="39"/>
      <c r="C173" s="218" t="s">
        <v>421</v>
      </c>
      <c r="D173" s="218" t="s">
        <v>145</v>
      </c>
      <c r="E173" s="219" t="s">
        <v>1293</v>
      </c>
      <c r="F173" s="220" t="s">
        <v>1294</v>
      </c>
      <c r="G173" s="221" t="s">
        <v>160</v>
      </c>
      <c r="H173" s="222">
        <v>50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287</v>
      </c>
      <c r="AT173" s="229" t="s">
        <v>145</v>
      </c>
      <c r="AU173" s="229" t="s">
        <v>86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287</v>
      </c>
      <c r="BM173" s="229" t="s">
        <v>628</v>
      </c>
    </row>
    <row r="174" s="2" customFormat="1" ht="16.5" customHeight="1">
      <c r="A174" s="38"/>
      <c r="B174" s="39"/>
      <c r="C174" s="218" t="s">
        <v>427</v>
      </c>
      <c r="D174" s="218" t="s">
        <v>145</v>
      </c>
      <c r="E174" s="219" t="s">
        <v>1295</v>
      </c>
      <c r="F174" s="220" t="s">
        <v>1296</v>
      </c>
      <c r="G174" s="221" t="s">
        <v>160</v>
      </c>
      <c r="H174" s="222">
        <v>57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287</v>
      </c>
      <c r="AT174" s="229" t="s">
        <v>145</v>
      </c>
      <c r="AU174" s="229" t="s">
        <v>86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287</v>
      </c>
      <c r="BM174" s="229" t="s">
        <v>636</v>
      </c>
    </row>
    <row r="175" s="2" customFormat="1" ht="16.5" customHeight="1">
      <c r="A175" s="38"/>
      <c r="B175" s="39"/>
      <c r="C175" s="218" t="s">
        <v>432</v>
      </c>
      <c r="D175" s="218" t="s">
        <v>145</v>
      </c>
      <c r="E175" s="219" t="s">
        <v>1297</v>
      </c>
      <c r="F175" s="220" t="s">
        <v>1298</v>
      </c>
      <c r="G175" s="221" t="s">
        <v>160</v>
      </c>
      <c r="H175" s="222">
        <v>107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287</v>
      </c>
      <c r="AT175" s="229" t="s">
        <v>145</v>
      </c>
      <c r="AU175" s="229" t="s">
        <v>86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287</v>
      </c>
      <c r="BM175" s="229" t="s">
        <v>645</v>
      </c>
    </row>
    <row r="176" s="2" customFormat="1" ht="16.5" customHeight="1">
      <c r="A176" s="38"/>
      <c r="B176" s="39"/>
      <c r="C176" s="218" t="s">
        <v>437</v>
      </c>
      <c r="D176" s="218" t="s">
        <v>145</v>
      </c>
      <c r="E176" s="219" t="s">
        <v>1299</v>
      </c>
      <c r="F176" s="220" t="s">
        <v>1300</v>
      </c>
      <c r="G176" s="221" t="s">
        <v>160</v>
      </c>
      <c r="H176" s="222">
        <v>107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287</v>
      </c>
      <c r="AT176" s="229" t="s">
        <v>145</v>
      </c>
      <c r="AU176" s="229" t="s">
        <v>86</v>
      </c>
      <c r="AY176" s="17" t="s">
        <v>143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287</v>
      </c>
      <c r="BM176" s="229" t="s">
        <v>654</v>
      </c>
    </row>
    <row r="177" s="2" customFormat="1" ht="16.5" customHeight="1">
      <c r="A177" s="38"/>
      <c r="B177" s="39"/>
      <c r="C177" s="218" t="s">
        <v>449</v>
      </c>
      <c r="D177" s="218" t="s">
        <v>145</v>
      </c>
      <c r="E177" s="219" t="s">
        <v>1301</v>
      </c>
      <c r="F177" s="220" t="s">
        <v>1302</v>
      </c>
      <c r="G177" s="221" t="s">
        <v>316</v>
      </c>
      <c r="H177" s="222">
        <v>6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287</v>
      </c>
      <c r="AT177" s="229" t="s">
        <v>145</v>
      </c>
      <c r="AU177" s="229" t="s">
        <v>86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287</v>
      </c>
      <c r="BM177" s="229" t="s">
        <v>663</v>
      </c>
    </row>
    <row r="178" s="2" customFormat="1" ht="16.5" customHeight="1">
      <c r="A178" s="38"/>
      <c r="B178" s="39"/>
      <c r="C178" s="218" t="s">
        <v>454</v>
      </c>
      <c r="D178" s="218" t="s">
        <v>145</v>
      </c>
      <c r="E178" s="219" t="s">
        <v>1303</v>
      </c>
      <c r="F178" s="220" t="s">
        <v>1304</v>
      </c>
      <c r="G178" s="221" t="s">
        <v>1305</v>
      </c>
      <c r="H178" s="222">
        <v>2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287</v>
      </c>
      <c r="AT178" s="229" t="s">
        <v>145</v>
      </c>
      <c r="AU178" s="229" t="s">
        <v>86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287</v>
      </c>
      <c r="BM178" s="229" t="s">
        <v>675</v>
      </c>
    </row>
    <row r="179" s="2" customFormat="1" ht="16.5" customHeight="1">
      <c r="A179" s="38"/>
      <c r="B179" s="39"/>
      <c r="C179" s="218" t="s">
        <v>461</v>
      </c>
      <c r="D179" s="218" t="s">
        <v>145</v>
      </c>
      <c r="E179" s="219" t="s">
        <v>1306</v>
      </c>
      <c r="F179" s="220" t="s">
        <v>1307</v>
      </c>
      <c r="G179" s="221" t="s">
        <v>316</v>
      </c>
      <c r="H179" s="222">
        <v>5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287</v>
      </c>
      <c r="AT179" s="229" t="s">
        <v>145</v>
      </c>
      <c r="AU179" s="229" t="s">
        <v>86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287</v>
      </c>
      <c r="BM179" s="229" t="s">
        <v>673</v>
      </c>
    </row>
    <row r="180" s="2" customFormat="1" ht="16.5" customHeight="1">
      <c r="A180" s="38"/>
      <c r="B180" s="39"/>
      <c r="C180" s="218" t="s">
        <v>466</v>
      </c>
      <c r="D180" s="218" t="s">
        <v>145</v>
      </c>
      <c r="E180" s="219" t="s">
        <v>1308</v>
      </c>
      <c r="F180" s="220" t="s">
        <v>1309</v>
      </c>
      <c r="G180" s="221" t="s">
        <v>316</v>
      </c>
      <c r="H180" s="222">
        <v>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287</v>
      </c>
      <c r="AT180" s="229" t="s">
        <v>145</v>
      </c>
      <c r="AU180" s="229" t="s">
        <v>86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287</v>
      </c>
      <c r="BM180" s="229" t="s">
        <v>692</v>
      </c>
    </row>
    <row r="181" s="2" customFormat="1" ht="24.15" customHeight="1">
      <c r="A181" s="38"/>
      <c r="B181" s="39"/>
      <c r="C181" s="218" t="s">
        <v>473</v>
      </c>
      <c r="D181" s="218" t="s">
        <v>145</v>
      </c>
      <c r="E181" s="219" t="s">
        <v>1310</v>
      </c>
      <c r="F181" s="220" t="s">
        <v>1311</v>
      </c>
      <c r="G181" s="221" t="s">
        <v>160</v>
      </c>
      <c r="H181" s="222">
        <v>50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287</v>
      </c>
      <c r="AT181" s="229" t="s">
        <v>145</v>
      </c>
      <c r="AU181" s="229" t="s">
        <v>86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287</v>
      </c>
      <c r="BM181" s="229" t="s">
        <v>700</v>
      </c>
    </row>
    <row r="182" s="2" customFormat="1" ht="24.15" customHeight="1">
      <c r="A182" s="38"/>
      <c r="B182" s="39"/>
      <c r="C182" s="218" t="s">
        <v>478</v>
      </c>
      <c r="D182" s="218" t="s">
        <v>145</v>
      </c>
      <c r="E182" s="219" t="s">
        <v>1312</v>
      </c>
      <c r="F182" s="220" t="s">
        <v>1313</v>
      </c>
      <c r="G182" s="221" t="s">
        <v>160</v>
      </c>
      <c r="H182" s="222">
        <v>57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287</v>
      </c>
      <c r="AT182" s="229" t="s">
        <v>145</v>
      </c>
      <c r="AU182" s="229" t="s">
        <v>86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287</v>
      </c>
      <c r="BM182" s="229" t="s">
        <v>709</v>
      </c>
    </row>
    <row r="183" s="2" customFormat="1" ht="16.5" customHeight="1">
      <c r="A183" s="38"/>
      <c r="B183" s="39"/>
      <c r="C183" s="218" t="s">
        <v>483</v>
      </c>
      <c r="D183" s="218" t="s">
        <v>145</v>
      </c>
      <c r="E183" s="219" t="s">
        <v>1314</v>
      </c>
      <c r="F183" s="220" t="s">
        <v>1315</v>
      </c>
      <c r="G183" s="221" t="s">
        <v>316</v>
      </c>
      <c r="H183" s="222">
        <v>4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287</v>
      </c>
      <c r="AT183" s="229" t="s">
        <v>145</v>
      </c>
      <c r="AU183" s="229" t="s">
        <v>86</v>
      </c>
      <c r="AY183" s="17" t="s">
        <v>143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287</v>
      </c>
      <c r="BM183" s="229" t="s">
        <v>713</v>
      </c>
    </row>
    <row r="184" s="2" customFormat="1" ht="16.5" customHeight="1">
      <c r="A184" s="38"/>
      <c r="B184" s="39"/>
      <c r="C184" s="218" t="s">
        <v>488</v>
      </c>
      <c r="D184" s="218" t="s">
        <v>145</v>
      </c>
      <c r="E184" s="219" t="s">
        <v>1316</v>
      </c>
      <c r="F184" s="220" t="s">
        <v>1317</v>
      </c>
      <c r="G184" s="221" t="s">
        <v>316</v>
      </c>
      <c r="H184" s="222">
        <v>1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287</v>
      </c>
      <c r="AT184" s="229" t="s">
        <v>145</v>
      </c>
      <c r="AU184" s="229" t="s">
        <v>86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287</v>
      </c>
      <c r="BM184" s="229" t="s">
        <v>720</v>
      </c>
    </row>
    <row r="185" s="2" customFormat="1" ht="16.5" customHeight="1">
      <c r="A185" s="38"/>
      <c r="B185" s="39"/>
      <c r="C185" s="218" t="s">
        <v>493</v>
      </c>
      <c r="D185" s="218" t="s">
        <v>145</v>
      </c>
      <c r="E185" s="219" t="s">
        <v>1318</v>
      </c>
      <c r="F185" s="220" t="s">
        <v>1319</v>
      </c>
      <c r="G185" s="221" t="s">
        <v>316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287</v>
      </c>
      <c r="AT185" s="229" t="s">
        <v>145</v>
      </c>
      <c r="AU185" s="229" t="s">
        <v>86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287</v>
      </c>
      <c r="BM185" s="229" t="s">
        <v>733</v>
      </c>
    </row>
    <row r="186" s="2" customFormat="1" ht="16.5" customHeight="1">
      <c r="A186" s="38"/>
      <c r="B186" s="39"/>
      <c r="C186" s="218" t="s">
        <v>498</v>
      </c>
      <c r="D186" s="218" t="s">
        <v>145</v>
      </c>
      <c r="E186" s="219" t="s">
        <v>1320</v>
      </c>
      <c r="F186" s="220" t="s">
        <v>1321</v>
      </c>
      <c r="G186" s="221" t="s">
        <v>316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287</v>
      </c>
      <c r="AT186" s="229" t="s">
        <v>145</v>
      </c>
      <c r="AU186" s="229" t="s">
        <v>86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287</v>
      </c>
      <c r="BM186" s="229" t="s">
        <v>743</v>
      </c>
    </row>
    <row r="187" s="2" customFormat="1" ht="21.75" customHeight="1">
      <c r="A187" s="38"/>
      <c r="B187" s="39"/>
      <c r="C187" s="218" t="s">
        <v>504</v>
      </c>
      <c r="D187" s="218" t="s">
        <v>145</v>
      </c>
      <c r="E187" s="219" t="s">
        <v>1322</v>
      </c>
      <c r="F187" s="220" t="s">
        <v>1323</v>
      </c>
      <c r="G187" s="221" t="s">
        <v>1173</v>
      </c>
      <c r="H187" s="222">
        <v>1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287</v>
      </c>
      <c r="AT187" s="229" t="s">
        <v>145</v>
      </c>
      <c r="AU187" s="229" t="s">
        <v>86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287</v>
      </c>
      <c r="BM187" s="229" t="s">
        <v>753</v>
      </c>
    </row>
    <row r="188" s="2" customFormat="1" ht="16.5" customHeight="1">
      <c r="A188" s="38"/>
      <c r="B188" s="39"/>
      <c r="C188" s="218" t="s">
        <v>509</v>
      </c>
      <c r="D188" s="218" t="s">
        <v>145</v>
      </c>
      <c r="E188" s="219" t="s">
        <v>1324</v>
      </c>
      <c r="F188" s="220" t="s">
        <v>1325</v>
      </c>
      <c r="G188" s="221" t="s">
        <v>316</v>
      </c>
      <c r="H188" s="222">
        <v>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287</v>
      </c>
      <c r="AT188" s="229" t="s">
        <v>145</v>
      </c>
      <c r="AU188" s="229" t="s">
        <v>86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287</v>
      </c>
      <c r="BM188" s="229" t="s">
        <v>763</v>
      </c>
    </row>
    <row r="189" s="2" customFormat="1" ht="16.5" customHeight="1">
      <c r="A189" s="38"/>
      <c r="B189" s="39"/>
      <c r="C189" s="218" t="s">
        <v>514</v>
      </c>
      <c r="D189" s="218" t="s">
        <v>145</v>
      </c>
      <c r="E189" s="219" t="s">
        <v>1326</v>
      </c>
      <c r="F189" s="220" t="s">
        <v>1327</v>
      </c>
      <c r="G189" s="221" t="s">
        <v>316</v>
      </c>
      <c r="H189" s="222">
        <v>4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287</v>
      </c>
      <c r="AT189" s="229" t="s">
        <v>145</v>
      </c>
      <c r="AU189" s="229" t="s">
        <v>86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287</v>
      </c>
      <c r="BM189" s="229" t="s">
        <v>775</v>
      </c>
    </row>
    <row r="190" s="2" customFormat="1" ht="21.75" customHeight="1">
      <c r="A190" s="38"/>
      <c r="B190" s="39"/>
      <c r="C190" s="218" t="s">
        <v>520</v>
      </c>
      <c r="D190" s="218" t="s">
        <v>145</v>
      </c>
      <c r="E190" s="219" t="s">
        <v>1328</v>
      </c>
      <c r="F190" s="220" t="s">
        <v>1329</v>
      </c>
      <c r="G190" s="221" t="s">
        <v>316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287</v>
      </c>
      <c r="AT190" s="229" t="s">
        <v>145</v>
      </c>
      <c r="AU190" s="229" t="s">
        <v>86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287</v>
      </c>
      <c r="BM190" s="229" t="s">
        <v>785</v>
      </c>
    </row>
    <row r="191" s="2" customFormat="1" ht="16.5" customHeight="1">
      <c r="A191" s="38"/>
      <c r="B191" s="39"/>
      <c r="C191" s="218" t="s">
        <v>525</v>
      </c>
      <c r="D191" s="218" t="s">
        <v>145</v>
      </c>
      <c r="E191" s="219" t="s">
        <v>1330</v>
      </c>
      <c r="F191" s="220" t="s">
        <v>1331</v>
      </c>
      <c r="G191" s="221" t="s">
        <v>316</v>
      </c>
      <c r="H191" s="222">
        <v>7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287</v>
      </c>
      <c r="AT191" s="229" t="s">
        <v>145</v>
      </c>
      <c r="AU191" s="229" t="s">
        <v>86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287</v>
      </c>
      <c r="BM191" s="229" t="s">
        <v>795</v>
      </c>
    </row>
    <row r="192" s="2" customFormat="1" ht="16.5" customHeight="1">
      <c r="A192" s="38"/>
      <c r="B192" s="39"/>
      <c r="C192" s="218" t="s">
        <v>531</v>
      </c>
      <c r="D192" s="218" t="s">
        <v>145</v>
      </c>
      <c r="E192" s="219" t="s">
        <v>1332</v>
      </c>
      <c r="F192" s="220" t="s">
        <v>1333</v>
      </c>
      <c r="G192" s="221" t="s">
        <v>316</v>
      </c>
      <c r="H192" s="222">
        <v>1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287</v>
      </c>
      <c r="AT192" s="229" t="s">
        <v>145</v>
      </c>
      <c r="AU192" s="229" t="s">
        <v>86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287</v>
      </c>
      <c r="BM192" s="229" t="s">
        <v>806</v>
      </c>
    </row>
    <row r="193" s="2" customFormat="1" ht="24.15" customHeight="1">
      <c r="A193" s="38"/>
      <c r="B193" s="39"/>
      <c r="C193" s="218" t="s">
        <v>425</v>
      </c>
      <c r="D193" s="218" t="s">
        <v>145</v>
      </c>
      <c r="E193" s="219" t="s">
        <v>1334</v>
      </c>
      <c r="F193" s="220" t="s">
        <v>1335</v>
      </c>
      <c r="G193" s="221" t="s">
        <v>316</v>
      </c>
      <c r="H193" s="222">
        <v>1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287</v>
      </c>
      <c r="AT193" s="229" t="s">
        <v>145</v>
      </c>
      <c r="AU193" s="229" t="s">
        <v>86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287</v>
      </c>
      <c r="BM193" s="229" t="s">
        <v>817</v>
      </c>
    </row>
    <row r="194" s="2" customFormat="1" ht="16.5" customHeight="1">
      <c r="A194" s="38"/>
      <c r="B194" s="39"/>
      <c r="C194" s="218" t="s">
        <v>459</v>
      </c>
      <c r="D194" s="218" t="s">
        <v>145</v>
      </c>
      <c r="E194" s="219" t="s">
        <v>1336</v>
      </c>
      <c r="F194" s="220" t="s">
        <v>1337</v>
      </c>
      <c r="G194" s="221" t="s">
        <v>1207</v>
      </c>
      <c r="H194" s="282"/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287</v>
      </c>
      <c r="AT194" s="229" t="s">
        <v>145</v>
      </c>
      <c r="AU194" s="229" t="s">
        <v>86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287</v>
      </c>
      <c r="BM194" s="229" t="s">
        <v>827</v>
      </c>
    </row>
    <row r="195" s="12" customFormat="1" ht="25.92" customHeight="1">
      <c r="A195" s="12"/>
      <c r="B195" s="202"/>
      <c r="C195" s="203"/>
      <c r="D195" s="204" t="s">
        <v>77</v>
      </c>
      <c r="E195" s="205" t="s">
        <v>1338</v>
      </c>
      <c r="F195" s="205" t="s">
        <v>1339</v>
      </c>
      <c r="G195" s="203"/>
      <c r="H195" s="203"/>
      <c r="I195" s="206"/>
      <c r="J195" s="207">
        <f>BK195</f>
        <v>0</v>
      </c>
      <c r="K195" s="203"/>
      <c r="L195" s="208"/>
      <c r="M195" s="209"/>
      <c r="N195" s="210"/>
      <c r="O195" s="210"/>
      <c r="P195" s="211">
        <f>SUM(P196:P205)</f>
        <v>0</v>
      </c>
      <c r="Q195" s="210"/>
      <c r="R195" s="211">
        <f>SUM(R196:R205)</f>
        <v>0</v>
      </c>
      <c r="S195" s="210"/>
      <c r="T195" s="212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88</v>
      </c>
      <c r="AT195" s="214" t="s">
        <v>77</v>
      </c>
      <c r="AU195" s="214" t="s">
        <v>78</v>
      </c>
      <c r="AY195" s="213" t="s">
        <v>143</v>
      </c>
      <c r="BK195" s="215">
        <f>SUM(BK196:BK205)</f>
        <v>0</v>
      </c>
    </row>
    <row r="196" s="2" customFormat="1" ht="16.5" customHeight="1">
      <c r="A196" s="38"/>
      <c r="B196" s="39"/>
      <c r="C196" s="218" t="s">
        <v>536</v>
      </c>
      <c r="D196" s="218" t="s">
        <v>145</v>
      </c>
      <c r="E196" s="219" t="s">
        <v>1340</v>
      </c>
      <c r="F196" s="220" t="s">
        <v>1341</v>
      </c>
      <c r="G196" s="221" t="s">
        <v>1342</v>
      </c>
      <c r="H196" s="222">
        <v>1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287</v>
      </c>
      <c r="AT196" s="229" t="s">
        <v>145</v>
      </c>
      <c r="AU196" s="229" t="s">
        <v>86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287</v>
      </c>
      <c r="BM196" s="229" t="s">
        <v>847</v>
      </c>
    </row>
    <row r="197" s="2" customFormat="1" ht="16.5" customHeight="1">
      <c r="A197" s="38"/>
      <c r="B197" s="39"/>
      <c r="C197" s="218" t="s">
        <v>551</v>
      </c>
      <c r="D197" s="218" t="s">
        <v>145</v>
      </c>
      <c r="E197" s="219" t="s">
        <v>1343</v>
      </c>
      <c r="F197" s="220" t="s">
        <v>1344</v>
      </c>
      <c r="G197" s="221" t="s">
        <v>1342</v>
      </c>
      <c r="H197" s="222">
        <v>1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287</v>
      </c>
      <c r="AT197" s="229" t="s">
        <v>145</v>
      </c>
      <c r="AU197" s="229" t="s">
        <v>86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287</v>
      </c>
      <c r="BM197" s="229" t="s">
        <v>858</v>
      </c>
    </row>
    <row r="198" s="2" customFormat="1" ht="16.5" customHeight="1">
      <c r="A198" s="38"/>
      <c r="B198" s="39"/>
      <c r="C198" s="218" t="s">
        <v>555</v>
      </c>
      <c r="D198" s="218" t="s">
        <v>145</v>
      </c>
      <c r="E198" s="219" t="s">
        <v>1345</v>
      </c>
      <c r="F198" s="220" t="s">
        <v>1346</v>
      </c>
      <c r="G198" s="221" t="s">
        <v>316</v>
      </c>
      <c r="H198" s="222">
        <v>2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287</v>
      </c>
      <c r="AT198" s="229" t="s">
        <v>145</v>
      </c>
      <c r="AU198" s="229" t="s">
        <v>86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287</v>
      </c>
      <c r="BM198" s="229" t="s">
        <v>871</v>
      </c>
    </row>
    <row r="199" s="2" customFormat="1" ht="21.75" customHeight="1">
      <c r="A199" s="38"/>
      <c r="B199" s="39"/>
      <c r="C199" s="218" t="s">
        <v>559</v>
      </c>
      <c r="D199" s="218" t="s">
        <v>145</v>
      </c>
      <c r="E199" s="219" t="s">
        <v>1347</v>
      </c>
      <c r="F199" s="220" t="s">
        <v>1348</v>
      </c>
      <c r="G199" s="221" t="s">
        <v>316</v>
      </c>
      <c r="H199" s="222">
        <v>1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287</v>
      </c>
      <c r="AT199" s="229" t="s">
        <v>145</v>
      </c>
      <c r="AU199" s="229" t="s">
        <v>86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287</v>
      </c>
      <c r="BM199" s="229" t="s">
        <v>882</v>
      </c>
    </row>
    <row r="200" s="2" customFormat="1" ht="16.5" customHeight="1">
      <c r="A200" s="38"/>
      <c r="B200" s="39"/>
      <c r="C200" s="218" t="s">
        <v>565</v>
      </c>
      <c r="D200" s="218" t="s">
        <v>145</v>
      </c>
      <c r="E200" s="219" t="s">
        <v>1349</v>
      </c>
      <c r="F200" s="220" t="s">
        <v>1350</v>
      </c>
      <c r="G200" s="221" t="s">
        <v>316</v>
      </c>
      <c r="H200" s="222">
        <v>1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287</v>
      </c>
      <c r="AT200" s="229" t="s">
        <v>145</v>
      </c>
      <c r="AU200" s="229" t="s">
        <v>86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287</v>
      </c>
      <c r="BM200" s="229" t="s">
        <v>891</v>
      </c>
    </row>
    <row r="201" s="2" customFormat="1" ht="16.5" customHeight="1">
      <c r="A201" s="38"/>
      <c r="B201" s="39"/>
      <c r="C201" s="218" t="s">
        <v>570</v>
      </c>
      <c r="D201" s="218" t="s">
        <v>145</v>
      </c>
      <c r="E201" s="219" t="s">
        <v>1351</v>
      </c>
      <c r="F201" s="220" t="s">
        <v>1352</v>
      </c>
      <c r="G201" s="221" t="s">
        <v>316</v>
      </c>
      <c r="H201" s="222">
        <v>1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287</v>
      </c>
      <c r="AT201" s="229" t="s">
        <v>145</v>
      </c>
      <c r="AU201" s="229" t="s">
        <v>86</v>
      </c>
      <c r="AY201" s="17" t="s">
        <v>143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287</v>
      </c>
      <c r="BM201" s="229" t="s">
        <v>901</v>
      </c>
    </row>
    <row r="202" s="2" customFormat="1" ht="16.5" customHeight="1">
      <c r="A202" s="38"/>
      <c r="B202" s="39"/>
      <c r="C202" s="218" t="s">
        <v>574</v>
      </c>
      <c r="D202" s="218" t="s">
        <v>145</v>
      </c>
      <c r="E202" s="219" t="s">
        <v>1353</v>
      </c>
      <c r="F202" s="220" t="s">
        <v>1354</v>
      </c>
      <c r="G202" s="221" t="s">
        <v>1342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287</v>
      </c>
      <c r="AT202" s="229" t="s">
        <v>145</v>
      </c>
      <c r="AU202" s="229" t="s">
        <v>86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287</v>
      </c>
      <c r="BM202" s="229" t="s">
        <v>911</v>
      </c>
    </row>
    <row r="203" s="2" customFormat="1" ht="16.5" customHeight="1">
      <c r="A203" s="38"/>
      <c r="B203" s="39"/>
      <c r="C203" s="218" t="s">
        <v>578</v>
      </c>
      <c r="D203" s="218" t="s">
        <v>145</v>
      </c>
      <c r="E203" s="219" t="s">
        <v>1355</v>
      </c>
      <c r="F203" s="220" t="s">
        <v>1356</v>
      </c>
      <c r="G203" s="221" t="s">
        <v>1342</v>
      </c>
      <c r="H203" s="222">
        <v>1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287</v>
      </c>
      <c r="AT203" s="229" t="s">
        <v>145</v>
      </c>
      <c r="AU203" s="229" t="s">
        <v>86</v>
      </c>
      <c r="AY203" s="17" t="s">
        <v>143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287</v>
      </c>
      <c r="BM203" s="229" t="s">
        <v>920</v>
      </c>
    </row>
    <row r="204" s="2" customFormat="1" ht="16.5" customHeight="1">
      <c r="A204" s="38"/>
      <c r="B204" s="39"/>
      <c r="C204" s="218" t="s">
        <v>582</v>
      </c>
      <c r="D204" s="218" t="s">
        <v>145</v>
      </c>
      <c r="E204" s="219" t="s">
        <v>1357</v>
      </c>
      <c r="F204" s="220" t="s">
        <v>1358</v>
      </c>
      <c r="G204" s="221" t="s">
        <v>1176</v>
      </c>
      <c r="H204" s="222">
        <v>1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287</v>
      </c>
      <c r="AT204" s="229" t="s">
        <v>145</v>
      </c>
      <c r="AU204" s="229" t="s">
        <v>86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287</v>
      </c>
      <c r="BM204" s="229" t="s">
        <v>933</v>
      </c>
    </row>
    <row r="205" s="2" customFormat="1" ht="21.75" customHeight="1">
      <c r="A205" s="38"/>
      <c r="B205" s="39"/>
      <c r="C205" s="218" t="s">
        <v>586</v>
      </c>
      <c r="D205" s="218" t="s">
        <v>145</v>
      </c>
      <c r="E205" s="219" t="s">
        <v>1359</v>
      </c>
      <c r="F205" s="220" t="s">
        <v>1360</v>
      </c>
      <c r="G205" s="221" t="s">
        <v>1207</v>
      </c>
      <c r="H205" s="282"/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287</v>
      </c>
      <c r="AT205" s="229" t="s">
        <v>145</v>
      </c>
      <c r="AU205" s="229" t="s">
        <v>86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287</v>
      </c>
      <c r="BM205" s="229" t="s">
        <v>949</v>
      </c>
    </row>
    <row r="206" s="12" customFormat="1" ht="25.92" customHeight="1">
      <c r="A206" s="12"/>
      <c r="B206" s="202"/>
      <c r="C206" s="203"/>
      <c r="D206" s="204" t="s">
        <v>77</v>
      </c>
      <c r="E206" s="205" t="s">
        <v>1361</v>
      </c>
      <c r="F206" s="205" t="s">
        <v>1362</v>
      </c>
      <c r="G206" s="203"/>
      <c r="H206" s="203"/>
      <c r="I206" s="206"/>
      <c r="J206" s="207">
        <f>BK206</f>
        <v>0</v>
      </c>
      <c r="K206" s="203"/>
      <c r="L206" s="208"/>
      <c r="M206" s="209"/>
      <c r="N206" s="210"/>
      <c r="O206" s="210"/>
      <c r="P206" s="211">
        <f>SUM(P207:P210)</f>
        <v>0</v>
      </c>
      <c r="Q206" s="210"/>
      <c r="R206" s="211">
        <f>SUM(R207:R210)</f>
        <v>0</v>
      </c>
      <c r="S206" s="210"/>
      <c r="T206" s="212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88</v>
      </c>
      <c r="AT206" s="214" t="s">
        <v>77</v>
      </c>
      <c r="AU206" s="214" t="s">
        <v>78</v>
      </c>
      <c r="AY206" s="213" t="s">
        <v>143</v>
      </c>
      <c r="BK206" s="215">
        <f>SUM(BK207:BK210)</f>
        <v>0</v>
      </c>
    </row>
    <row r="207" s="2" customFormat="1" ht="21.75" customHeight="1">
      <c r="A207" s="38"/>
      <c r="B207" s="39"/>
      <c r="C207" s="218" t="s">
        <v>589</v>
      </c>
      <c r="D207" s="218" t="s">
        <v>145</v>
      </c>
      <c r="E207" s="219" t="s">
        <v>1363</v>
      </c>
      <c r="F207" s="220" t="s">
        <v>1364</v>
      </c>
      <c r="G207" s="221" t="s">
        <v>316</v>
      </c>
      <c r="H207" s="222">
        <v>1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287</v>
      </c>
      <c r="AT207" s="229" t="s">
        <v>145</v>
      </c>
      <c r="AU207" s="229" t="s">
        <v>86</v>
      </c>
      <c r="AY207" s="17" t="s">
        <v>143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287</v>
      </c>
      <c r="BM207" s="229" t="s">
        <v>959</v>
      </c>
    </row>
    <row r="208" s="2" customFormat="1" ht="16.5" customHeight="1">
      <c r="A208" s="38"/>
      <c r="B208" s="39"/>
      <c r="C208" s="218" t="s">
        <v>593</v>
      </c>
      <c r="D208" s="218" t="s">
        <v>145</v>
      </c>
      <c r="E208" s="219" t="s">
        <v>1365</v>
      </c>
      <c r="F208" s="220" t="s">
        <v>1366</v>
      </c>
      <c r="G208" s="221" t="s">
        <v>316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287</v>
      </c>
      <c r="AT208" s="229" t="s">
        <v>145</v>
      </c>
      <c r="AU208" s="229" t="s">
        <v>86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287</v>
      </c>
      <c r="BM208" s="229" t="s">
        <v>969</v>
      </c>
    </row>
    <row r="209" s="2" customFormat="1" ht="16.5" customHeight="1">
      <c r="A209" s="38"/>
      <c r="B209" s="39"/>
      <c r="C209" s="218" t="s">
        <v>597</v>
      </c>
      <c r="D209" s="218" t="s">
        <v>145</v>
      </c>
      <c r="E209" s="219" t="s">
        <v>1367</v>
      </c>
      <c r="F209" s="220" t="s">
        <v>1368</v>
      </c>
      <c r="G209" s="221" t="s">
        <v>1342</v>
      </c>
      <c r="H209" s="222">
        <v>1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287</v>
      </c>
      <c r="AT209" s="229" t="s">
        <v>145</v>
      </c>
      <c r="AU209" s="229" t="s">
        <v>86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287</v>
      </c>
      <c r="BM209" s="229" t="s">
        <v>977</v>
      </c>
    </row>
    <row r="210" s="2" customFormat="1" ht="16.5" customHeight="1">
      <c r="A210" s="38"/>
      <c r="B210" s="39"/>
      <c r="C210" s="218" t="s">
        <v>601</v>
      </c>
      <c r="D210" s="218" t="s">
        <v>145</v>
      </c>
      <c r="E210" s="219" t="s">
        <v>1369</v>
      </c>
      <c r="F210" s="220" t="s">
        <v>1370</v>
      </c>
      <c r="G210" s="221" t="s">
        <v>1207</v>
      </c>
      <c r="H210" s="282"/>
      <c r="I210" s="223"/>
      <c r="J210" s="224">
        <f>ROUND(I210*H210,2)</f>
        <v>0</v>
      </c>
      <c r="K210" s="220" t="s">
        <v>1</v>
      </c>
      <c r="L210" s="44"/>
      <c r="M210" s="243" t="s">
        <v>1</v>
      </c>
      <c r="N210" s="244" t="s">
        <v>43</v>
      </c>
      <c r="O210" s="245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287</v>
      </c>
      <c r="AT210" s="229" t="s">
        <v>145</v>
      </c>
      <c r="AU210" s="229" t="s">
        <v>86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287</v>
      </c>
      <c r="BM210" s="229" t="s">
        <v>985</v>
      </c>
    </row>
    <row r="211" s="2" customFormat="1" ht="6.96" customHeight="1">
      <c r="A211" s="38"/>
      <c r="B211" s="66"/>
      <c r="C211" s="67"/>
      <c r="D211" s="67"/>
      <c r="E211" s="67"/>
      <c r="F211" s="67"/>
      <c r="G211" s="67"/>
      <c r="H211" s="67"/>
      <c r="I211" s="67"/>
      <c r="J211" s="67"/>
      <c r="K211" s="67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XNPhhnF1jjZFzziiGGI/RWzqQFunc5m6i5/puV6cMBWeRkBJkzXltzkJIt/kBJaq0Y2Gn670KiTXq0TpUEs7Qg==" hashValue="ETvQtMhIOC+IFvbX3Kgrb7J02R/RzlC960q+97kHZ7CDl+5pcdYxOTNpHGZkdzhAHtgpKCr/Ix/4lUWLrqU4NA==" algorithmName="SHA-512" password="CC35"/>
  <autoFilter ref="C124:K21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Krnov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04 679 199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TPROJEKT AED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ROUND((SUM(BE126:BE221)),  2)</f>
        <v>0</v>
      </c>
      <c r="G33" s="38"/>
      <c r="H33" s="38"/>
      <c r="I33" s="155">
        <v>0.20999999999999999</v>
      </c>
      <c r="J33" s="154">
        <f>ROUND(((SUM(BE126:BE221))*I33),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ROUND((SUM(BF126:BF221)),  2)</f>
        <v>0</v>
      </c>
      <c r="G34" s="38"/>
      <c r="H34" s="38"/>
      <c r="I34" s="155">
        <v>0.14999999999999999</v>
      </c>
      <c r="J34" s="154">
        <f>ROUND(((SUM(BF126:BF221))*I34),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ROUND((SUM(BG126:BG221)),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ROUND((SUM(BH126:BH221)),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ROUND((SUM(BI126:BI221)),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730 - Zařízení pro vytápění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201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205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1372</v>
      </c>
      <c r="E99" s="188"/>
      <c r="F99" s="188"/>
      <c r="G99" s="188"/>
      <c r="H99" s="188"/>
      <c r="I99" s="188"/>
      <c r="J99" s="189">
        <f>J134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1373</v>
      </c>
      <c r="E100" s="188"/>
      <c r="F100" s="188"/>
      <c r="G100" s="188"/>
      <c r="H100" s="188"/>
      <c r="I100" s="188"/>
      <c r="J100" s="189">
        <f>J145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1374</v>
      </c>
      <c r="E101" s="188"/>
      <c r="F101" s="188"/>
      <c r="G101" s="188"/>
      <c r="H101" s="188"/>
      <c r="I101" s="188"/>
      <c r="J101" s="189">
        <f>J170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1375</v>
      </c>
      <c r="E102" s="188"/>
      <c r="F102" s="188"/>
      <c r="G102" s="188"/>
      <c r="H102" s="188"/>
      <c r="I102" s="188"/>
      <c r="J102" s="189">
        <f>J180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1376</v>
      </c>
      <c r="E103" s="188"/>
      <c r="F103" s="188"/>
      <c r="G103" s="188"/>
      <c r="H103" s="188"/>
      <c r="I103" s="188"/>
      <c r="J103" s="189">
        <f>J203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211</v>
      </c>
      <c r="E104" s="188"/>
      <c r="F104" s="188"/>
      <c r="G104" s="188"/>
      <c r="H104" s="188"/>
      <c r="I104" s="188"/>
      <c r="J104" s="189">
        <f>J212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1377</v>
      </c>
      <c r="E105" s="182"/>
      <c r="F105" s="182"/>
      <c r="G105" s="182"/>
      <c r="H105" s="182"/>
      <c r="I105" s="182"/>
      <c r="J105" s="183">
        <f>J218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1378</v>
      </c>
      <c r="E106" s="188"/>
      <c r="F106" s="188"/>
      <c r="G106" s="188"/>
      <c r="H106" s="188"/>
      <c r="I106" s="188"/>
      <c r="J106" s="189">
        <f>J219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Přístavba požární zbrojnice, ulice Partyzánů, Krnov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730 - Zařízení pro vytápění stavby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31. 1. 2020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Město Krnov</v>
      </c>
      <c r="G122" s="40"/>
      <c r="H122" s="40"/>
      <c r="I122" s="32" t="s">
        <v>30</v>
      </c>
      <c r="J122" s="36" t="str">
        <f>E21</f>
        <v>TPROJEKT AED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32" t="s">
        <v>34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129</v>
      </c>
      <c r="D125" s="194" t="s">
        <v>63</v>
      </c>
      <c r="E125" s="194" t="s">
        <v>59</v>
      </c>
      <c r="F125" s="194" t="s">
        <v>60</v>
      </c>
      <c r="G125" s="194" t="s">
        <v>130</v>
      </c>
      <c r="H125" s="194" t="s">
        <v>131</v>
      </c>
      <c r="I125" s="194" t="s">
        <v>132</v>
      </c>
      <c r="J125" s="194" t="s">
        <v>121</v>
      </c>
      <c r="K125" s="195" t="s">
        <v>133</v>
      </c>
      <c r="L125" s="196"/>
      <c r="M125" s="100" t="s">
        <v>1</v>
      </c>
      <c r="N125" s="101" t="s">
        <v>42</v>
      </c>
      <c r="O125" s="101" t="s">
        <v>134</v>
      </c>
      <c r="P125" s="101" t="s">
        <v>135</v>
      </c>
      <c r="Q125" s="101" t="s">
        <v>136</v>
      </c>
      <c r="R125" s="101" t="s">
        <v>137</v>
      </c>
      <c r="S125" s="101" t="s">
        <v>138</v>
      </c>
      <c r="T125" s="102" t="s">
        <v>139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140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P127+P218</f>
        <v>0</v>
      </c>
      <c r="Q126" s="104"/>
      <c r="R126" s="199">
        <f>R127+R218</f>
        <v>0</v>
      </c>
      <c r="S126" s="104"/>
      <c r="T126" s="200">
        <f>T127+T218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123</v>
      </c>
      <c r="BK126" s="201">
        <f>BK127+BK218</f>
        <v>0</v>
      </c>
    </row>
    <row r="127" s="12" customFormat="1" ht="25.92" customHeight="1">
      <c r="A127" s="12"/>
      <c r="B127" s="202"/>
      <c r="C127" s="203"/>
      <c r="D127" s="204" t="s">
        <v>77</v>
      </c>
      <c r="E127" s="205" t="s">
        <v>724</v>
      </c>
      <c r="F127" s="205" t="s">
        <v>725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P128+P134+P145+P170+P180+P203+P212</f>
        <v>0</v>
      </c>
      <c r="Q127" s="210"/>
      <c r="R127" s="211">
        <f>R128+R134+R145+R170+R180+R203+R212</f>
        <v>0</v>
      </c>
      <c r="S127" s="210"/>
      <c r="T127" s="212">
        <f>T128+T134+T145+T170+T180+T203+T212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77</v>
      </c>
      <c r="AU127" s="214" t="s">
        <v>78</v>
      </c>
      <c r="AY127" s="213" t="s">
        <v>143</v>
      </c>
      <c r="BK127" s="215">
        <f>BK128+BK134+BK145+BK170+BK180+BK203+BK212</f>
        <v>0</v>
      </c>
    </row>
    <row r="128" s="12" customFormat="1" ht="22.8" customHeight="1">
      <c r="A128" s="12"/>
      <c r="B128" s="202"/>
      <c r="C128" s="203"/>
      <c r="D128" s="204" t="s">
        <v>77</v>
      </c>
      <c r="E128" s="216" t="s">
        <v>810</v>
      </c>
      <c r="F128" s="216" t="s">
        <v>811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SUM(P129:P133)</f>
        <v>0</v>
      </c>
      <c r="Q128" s="210"/>
      <c r="R128" s="211">
        <f>SUM(R129:R133)</f>
        <v>0</v>
      </c>
      <c r="S128" s="210"/>
      <c r="T128" s="212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77</v>
      </c>
      <c r="AU128" s="214" t="s">
        <v>86</v>
      </c>
      <c r="AY128" s="213" t="s">
        <v>143</v>
      </c>
      <c r="BK128" s="215">
        <f>SUM(BK129:BK133)</f>
        <v>0</v>
      </c>
    </row>
    <row r="129" s="2" customFormat="1" ht="24.15" customHeight="1">
      <c r="A129" s="38"/>
      <c r="B129" s="39"/>
      <c r="C129" s="218" t="s">
        <v>86</v>
      </c>
      <c r="D129" s="218" t="s">
        <v>145</v>
      </c>
      <c r="E129" s="219" t="s">
        <v>1379</v>
      </c>
      <c r="F129" s="220" t="s">
        <v>1380</v>
      </c>
      <c r="G129" s="221" t="s">
        <v>160</v>
      </c>
      <c r="H129" s="222">
        <v>60</v>
      </c>
      <c r="I129" s="223"/>
      <c r="J129" s="224">
        <f>ROUND(I129*H129,2)</f>
        <v>0</v>
      </c>
      <c r="K129" s="220" t="s">
        <v>149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287</v>
      </c>
      <c r="AT129" s="229" t="s">
        <v>145</v>
      </c>
      <c r="AU129" s="229" t="s">
        <v>88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287</v>
      </c>
      <c r="BM129" s="229" t="s">
        <v>88</v>
      </c>
    </row>
    <row r="130" s="2" customFormat="1" ht="24.15" customHeight="1">
      <c r="A130" s="38"/>
      <c r="B130" s="39"/>
      <c r="C130" s="248" t="s">
        <v>88</v>
      </c>
      <c r="D130" s="248" t="s">
        <v>239</v>
      </c>
      <c r="E130" s="249" t="s">
        <v>1381</v>
      </c>
      <c r="F130" s="250" t="s">
        <v>1382</v>
      </c>
      <c r="G130" s="251" t="s">
        <v>160</v>
      </c>
      <c r="H130" s="252">
        <v>60</v>
      </c>
      <c r="I130" s="253"/>
      <c r="J130" s="254">
        <f>ROUND(I130*H130,2)</f>
        <v>0</v>
      </c>
      <c r="K130" s="250" t="s">
        <v>149</v>
      </c>
      <c r="L130" s="255"/>
      <c r="M130" s="256" t="s">
        <v>1</v>
      </c>
      <c r="N130" s="257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374</v>
      </c>
      <c r="AT130" s="229" t="s">
        <v>239</v>
      </c>
      <c r="AU130" s="229" t="s">
        <v>88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287</v>
      </c>
      <c r="BM130" s="229" t="s">
        <v>150</v>
      </c>
    </row>
    <row r="131" s="2" customFormat="1" ht="24.15" customHeight="1">
      <c r="A131" s="38"/>
      <c r="B131" s="39"/>
      <c r="C131" s="248" t="s">
        <v>157</v>
      </c>
      <c r="D131" s="248" t="s">
        <v>239</v>
      </c>
      <c r="E131" s="249" t="s">
        <v>1383</v>
      </c>
      <c r="F131" s="250" t="s">
        <v>1384</v>
      </c>
      <c r="G131" s="251" t="s">
        <v>160</v>
      </c>
      <c r="H131" s="252">
        <v>5</v>
      </c>
      <c r="I131" s="253"/>
      <c r="J131" s="254">
        <f>ROUND(I131*H131,2)</f>
        <v>0</v>
      </c>
      <c r="K131" s="250" t="s">
        <v>1385</v>
      </c>
      <c r="L131" s="255"/>
      <c r="M131" s="256" t="s">
        <v>1</v>
      </c>
      <c r="N131" s="257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374</v>
      </c>
      <c r="AT131" s="229" t="s">
        <v>239</v>
      </c>
      <c r="AU131" s="229" t="s">
        <v>88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287</v>
      </c>
      <c r="BM131" s="229" t="s">
        <v>173</v>
      </c>
    </row>
    <row r="132" s="2" customFormat="1" ht="16.5" customHeight="1">
      <c r="A132" s="38"/>
      <c r="B132" s="39"/>
      <c r="C132" s="248" t="s">
        <v>150</v>
      </c>
      <c r="D132" s="248" t="s">
        <v>239</v>
      </c>
      <c r="E132" s="249" t="s">
        <v>1386</v>
      </c>
      <c r="F132" s="250" t="s">
        <v>1387</v>
      </c>
      <c r="G132" s="251" t="s">
        <v>160</v>
      </c>
      <c r="H132" s="252">
        <v>65</v>
      </c>
      <c r="I132" s="253"/>
      <c r="J132" s="254">
        <f>ROUND(I132*H132,2)</f>
        <v>0</v>
      </c>
      <c r="K132" s="250" t="s">
        <v>1</v>
      </c>
      <c r="L132" s="255"/>
      <c r="M132" s="256" t="s">
        <v>1</v>
      </c>
      <c r="N132" s="257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374</v>
      </c>
      <c r="AT132" s="229" t="s">
        <v>239</v>
      </c>
      <c r="AU132" s="229" t="s">
        <v>88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287</v>
      </c>
      <c r="BM132" s="229" t="s">
        <v>182</v>
      </c>
    </row>
    <row r="133" s="2" customFormat="1" ht="24.15" customHeight="1">
      <c r="A133" s="38"/>
      <c r="B133" s="39"/>
      <c r="C133" s="218" t="s">
        <v>167</v>
      </c>
      <c r="D133" s="218" t="s">
        <v>145</v>
      </c>
      <c r="E133" s="219" t="s">
        <v>1388</v>
      </c>
      <c r="F133" s="220" t="s">
        <v>1389</v>
      </c>
      <c r="G133" s="221" t="s">
        <v>1207</v>
      </c>
      <c r="H133" s="282"/>
      <c r="I133" s="223"/>
      <c r="J133" s="224">
        <f>ROUND(I133*H133,2)</f>
        <v>0</v>
      </c>
      <c r="K133" s="220" t="s">
        <v>149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287</v>
      </c>
      <c r="AT133" s="229" t="s">
        <v>145</v>
      </c>
      <c r="AU133" s="229" t="s">
        <v>88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287</v>
      </c>
      <c r="BM133" s="229" t="s">
        <v>257</v>
      </c>
    </row>
    <row r="134" s="12" customFormat="1" ht="22.8" customHeight="1">
      <c r="A134" s="12"/>
      <c r="B134" s="202"/>
      <c r="C134" s="203"/>
      <c r="D134" s="204" t="s">
        <v>77</v>
      </c>
      <c r="E134" s="216" t="s">
        <v>1390</v>
      </c>
      <c r="F134" s="216" t="s">
        <v>1391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SUM(P135:P144)</f>
        <v>0</v>
      </c>
      <c r="Q134" s="210"/>
      <c r="R134" s="211">
        <f>SUM(R135:R144)</f>
        <v>0</v>
      </c>
      <c r="S134" s="210"/>
      <c r="T134" s="212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88</v>
      </c>
      <c r="AT134" s="214" t="s">
        <v>77</v>
      </c>
      <c r="AU134" s="214" t="s">
        <v>86</v>
      </c>
      <c r="AY134" s="213" t="s">
        <v>143</v>
      </c>
      <c r="BK134" s="215">
        <f>SUM(BK135:BK144)</f>
        <v>0</v>
      </c>
    </row>
    <row r="135" s="2" customFormat="1" ht="24.15" customHeight="1">
      <c r="A135" s="38"/>
      <c r="B135" s="39"/>
      <c r="C135" s="218" t="s">
        <v>173</v>
      </c>
      <c r="D135" s="218" t="s">
        <v>145</v>
      </c>
      <c r="E135" s="219" t="s">
        <v>1392</v>
      </c>
      <c r="F135" s="220" t="s">
        <v>1393</v>
      </c>
      <c r="G135" s="221" t="s">
        <v>1342</v>
      </c>
      <c r="H135" s="222">
        <v>1</v>
      </c>
      <c r="I135" s="223"/>
      <c r="J135" s="224">
        <f>ROUND(I135*H135,2)</f>
        <v>0</v>
      </c>
      <c r="K135" s="220" t="s">
        <v>149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287</v>
      </c>
      <c r="AT135" s="229" t="s">
        <v>145</v>
      </c>
      <c r="AU135" s="229" t="s">
        <v>88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287</v>
      </c>
      <c r="BM135" s="229" t="s">
        <v>267</v>
      </c>
    </row>
    <row r="136" s="2" customFormat="1" ht="24.15" customHeight="1">
      <c r="A136" s="38"/>
      <c r="B136" s="39"/>
      <c r="C136" s="248" t="s">
        <v>178</v>
      </c>
      <c r="D136" s="248" t="s">
        <v>239</v>
      </c>
      <c r="E136" s="249" t="s">
        <v>1394</v>
      </c>
      <c r="F136" s="250" t="s">
        <v>1395</v>
      </c>
      <c r="G136" s="251" t="s">
        <v>316</v>
      </c>
      <c r="H136" s="252">
        <v>1</v>
      </c>
      <c r="I136" s="253"/>
      <c r="J136" s="254">
        <f>ROUND(I136*H136,2)</f>
        <v>0</v>
      </c>
      <c r="K136" s="250" t="s">
        <v>1396</v>
      </c>
      <c r="L136" s="255"/>
      <c r="M136" s="256" t="s">
        <v>1</v>
      </c>
      <c r="N136" s="257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374</v>
      </c>
      <c r="AT136" s="229" t="s">
        <v>239</v>
      </c>
      <c r="AU136" s="229" t="s">
        <v>88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287</v>
      </c>
      <c r="BM136" s="229" t="s">
        <v>279</v>
      </c>
    </row>
    <row r="137" s="2" customFormat="1" ht="16.5" customHeight="1">
      <c r="A137" s="38"/>
      <c r="B137" s="39"/>
      <c r="C137" s="248" t="s">
        <v>182</v>
      </c>
      <c r="D137" s="248" t="s">
        <v>239</v>
      </c>
      <c r="E137" s="249" t="s">
        <v>1397</v>
      </c>
      <c r="F137" s="250" t="s">
        <v>1398</v>
      </c>
      <c r="G137" s="251" t="s">
        <v>316</v>
      </c>
      <c r="H137" s="252">
        <v>1</v>
      </c>
      <c r="I137" s="253"/>
      <c r="J137" s="254">
        <f>ROUND(I137*H137,2)</f>
        <v>0</v>
      </c>
      <c r="K137" s="250" t="s">
        <v>1396</v>
      </c>
      <c r="L137" s="255"/>
      <c r="M137" s="256" t="s">
        <v>1</v>
      </c>
      <c r="N137" s="257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374</v>
      </c>
      <c r="AT137" s="229" t="s">
        <v>239</v>
      </c>
      <c r="AU137" s="229" t="s">
        <v>88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287</v>
      </c>
      <c r="BM137" s="229" t="s">
        <v>287</v>
      </c>
    </row>
    <row r="138" s="2" customFormat="1" ht="37.8" customHeight="1">
      <c r="A138" s="38"/>
      <c r="B138" s="39"/>
      <c r="C138" s="218" t="s">
        <v>165</v>
      </c>
      <c r="D138" s="218" t="s">
        <v>145</v>
      </c>
      <c r="E138" s="219" t="s">
        <v>1399</v>
      </c>
      <c r="F138" s="220" t="s">
        <v>1400</v>
      </c>
      <c r="G138" s="221" t="s">
        <v>1342</v>
      </c>
      <c r="H138" s="222">
        <v>1</v>
      </c>
      <c r="I138" s="223"/>
      <c r="J138" s="224">
        <f>ROUND(I138*H138,2)</f>
        <v>0</v>
      </c>
      <c r="K138" s="220" t="s">
        <v>1396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287</v>
      </c>
      <c r="AT138" s="229" t="s">
        <v>145</v>
      </c>
      <c r="AU138" s="229" t="s">
        <v>88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287</v>
      </c>
      <c r="BM138" s="229" t="s">
        <v>299</v>
      </c>
    </row>
    <row r="139" s="2" customFormat="1" ht="16.5" customHeight="1">
      <c r="A139" s="38"/>
      <c r="B139" s="39"/>
      <c r="C139" s="248" t="s">
        <v>257</v>
      </c>
      <c r="D139" s="248" t="s">
        <v>239</v>
      </c>
      <c r="E139" s="249" t="s">
        <v>1401</v>
      </c>
      <c r="F139" s="250" t="s">
        <v>1402</v>
      </c>
      <c r="G139" s="251" t="s">
        <v>1176</v>
      </c>
      <c r="H139" s="252">
        <v>1</v>
      </c>
      <c r="I139" s="253"/>
      <c r="J139" s="254">
        <f>ROUND(I139*H139,2)</f>
        <v>0</v>
      </c>
      <c r="K139" s="250" t="s">
        <v>1396</v>
      </c>
      <c r="L139" s="255"/>
      <c r="M139" s="256" t="s">
        <v>1</v>
      </c>
      <c r="N139" s="257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374</v>
      </c>
      <c r="AT139" s="229" t="s">
        <v>239</v>
      </c>
      <c r="AU139" s="229" t="s">
        <v>88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287</v>
      </c>
      <c r="BM139" s="229" t="s">
        <v>313</v>
      </c>
    </row>
    <row r="140" s="2" customFormat="1" ht="16.5" customHeight="1">
      <c r="A140" s="38"/>
      <c r="B140" s="39"/>
      <c r="C140" s="248" t="s">
        <v>263</v>
      </c>
      <c r="D140" s="248" t="s">
        <v>239</v>
      </c>
      <c r="E140" s="249" t="s">
        <v>1403</v>
      </c>
      <c r="F140" s="250" t="s">
        <v>1404</v>
      </c>
      <c r="G140" s="251" t="s">
        <v>1176</v>
      </c>
      <c r="H140" s="252">
        <v>1</v>
      </c>
      <c r="I140" s="253"/>
      <c r="J140" s="254">
        <f>ROUND(I140*H140,2)</f>
        <v>0</v>
      </c>
      <c r="K140" s="250" t="s">
        <v>1396</v>
      </c>
      <c r="L140" s="255"/>
      <c r="M140" s="256" t="s">
        <v>1</v>
      </c>
      <c r="N140" s="257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374</v>
      </c>
      <c r="AT140" s="229" t="s">
        <v>239</v>
      </c>
      <c r="AU140" s="229" t="s">
        <v>88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287</v>
      </c>
      <c r="BM140" s="229" t="s">
        <v>321</v>
      </c>
    </row>
    <row r="141" s="2" customFormat="1" ht="16.5" customHeight="1">
      <c r="A141" s="38"/>
      <c r="B141" s="39"/>
      <c r="C141" s="248" t="s">
        <v>267</v>
      </c>
      <c r="D141" s="248" t="s">
        <v>239</v>
      </c>
      <c r="E141" s="249" t="s">
        <v>1405</v>
      </c>
      <c r="F141" s="250" t="s">
        <v>1406</v>
      </c>
      <c r="G141" s="251" t="s">
        <v>1176</v>
      </c>
      <c r="H141" s="252">
        <v>5</v>
      </c>
      <c r="I141" s="253"/>
      <c r="J141" s="254">
        <f>ROUND(I141*H141,2)</f>
        <v>0</v>
      </c>
      <c r="K141" s="250" t="s">
        <v>1396</v>
      </c>
      <c r="L141" s="255"/>
      <c r="M141" s="256" t="s">
        <v>1</v>
      </c>
      <c r="N141" s="257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374</v>
      </c>
      <c r="AT141" s="229" t="s">
        <v>239</v>
      </c>
      <c r="AU141" s="229" t="s">
        <v>88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287</v>
      </c>
      <c r="BM141" s="229" t="s">
        <v>329</v>
      </c>
    </row>
    <row r="142" s="2" customFormat="1" ht="21.75" customHeight="1">
      <c r="A142" s="38"/>
      <c r="B142" s="39"/>
      <c r="C142" s="248" t="s">
        <v>274</v>
      </c>
      <c r="D142" s="248" t="s">
        <v>239</v>
      </c>
      <c r="E142" s="249" t="s">
        <v>1407</v>
      </c>
      <c r="F142" s="250" t="s">
        <v>1408</v>
      </c>
      <c r="G142" s="251" t="s">
        <v>1176</v>
      </c>
      <c r="H142" s="252">
        <v>1</v>
      </c>
      <c r="I142" s="253"/>
      <c r="J142" s="254">
        <f>ROUND(I142*H142,2)</f>
        <v>0</v>
      </c>
      <c r="K142" s="250" t="s">
        <v>1396</v>
      </c>
      <c r="L142" s="255"/>
      <c r="M142" s="256" t="s">
        <v>1</v>
      </c>
      <c r="N142" s="257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374</v>
      </c>
      <c r="AT142" s="229" t="s">
        <v>239</v>
      </c>
      <c r="AU142" s="229" t="s">
        <v>88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287</v>
      </c>
      <c r="BM142" s="229" t="s">
        <v>341</v>
      </c>
    </row>
    <row r="143" s="2" customFormat="1" ht="16.5" customHeight="1">
      <c r="A143" s="38"/>
      <c r="B143" s="39"/>
      <c r="C143" s="248" t="s">
        <v>279</v>
      </c>
      <c r="D143" s="248" t="s">
        <v>239</v>
      </c>
      <c r="E143" s="249" t="s">
        <v>1409</v>
      </c>
      <c r="F143" s="250" t="s">
        <v>1410</v>
      </c>
      <c r="G143" s="251" t="s">
        <v>1176</v>
      </c>
      <c r="H143" s="252">
        <v>1</v>
      </c>
      <c r="I143" s="253"/>
      <c r="J143" s="254">
        <f>ROUND(I143*H143,2)</f>
        <v>0</v>
      </c>
      <c r="K143" s="250" t="s">
        <v>1396</v>
      </c>
      <c r="L143" s="255"/>
      <c r="M143" s="256" t="s">
        <v>1</v>
      </c>
      <c r="N143" s="257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374</v>
      </c>
      <c r="AT143" s="229" t="s">
        <v>239</v>
      </c>
      <c r="AU143" s="229" t="s">
        <v>88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287</v>
      </c>
      <c r="BM143" s="229" t="s">
        <v>351</v>
      </c>
    </row>
    <row r="144" s="2" customFormat="1" ht="21.75" customHeight="1">
      <c r="A144" s="38"/>
      <c r="B144" s="39"/>
      <c r="C144" s="218" t="s">
        <v>8</v>
      </c>
      <c r="D144" s="218" t="s">
        <v>145</v>
      </c>
      <c r="E144" s="219" t="s">
        <v>1411</v>
      </c>
      <c r="F144" s="220" t="s">
        <v>1412</v>
      </c>
      <c r="G144" s="221" t="s">
        <v>1207</v>
      </c>
      <c r="H144" s="282"/>
      <c r="I144" s="223"/>
      <c r="J144" s="224">
        <f>ROUND(I144*H144,2)</f>
        <v>0</v>
      </c>
      <c r="K144" s="220" t="s">
        <v>149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287</v>
      </c>
      <c r="AT144" s="229" t="s">
        <v>145</v>
      </c>
      <c r="AU144" s="229" t="s">
        <v>88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287</v>
      </c>
      <c r="BM144" s="229" t="s">
        <v>363</v>
      </c>
    </row>
    <row r="145" s="12" customFormat="1" ht="22.8" customHeight="1">
      <c r="A145" s="12"/>
      <c r="B145" s="202"/>
      <c r="C145" s="203"/>
      <c r="D145" s="204" t="s">
        <v>77</v>
      </c>
      <c r="E145" s="216" t="s">
        <v>1413</v>
      </c>
      <c r="F145" s="216" t="s">
        <v>1414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SUM(P146:P169)</f>
        <v>0</v>
      </c>
      <c r="Q145" s="210"/>
      <c r="R145" s="211">
        <f>SUM(R146:R169)</f>
        <v>0</v>
      </c>
      <c r="S145" s="210"/>
      <c r="T145" s="212">
        <f>SUM(T146:T169)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88</v>
      </c>
      <c r="AT145" s="214" t="s">
        <v>77</v>
      </c>
      <c r="AU145" s="214" t="s">
        <v>86</v>
      </c>
      <c r="AY145" s="213" t="s">
        <v>143</v>
      </c>
      <c r="BK145" s="215">
        <f>SUM(BK146:BK169)</f>
        <v>0</v>
      </c>
    </row>
    <row r="146" s="2" customFormat="1" ht="24.15" customHeight="1">
      <c r="A146" s="38"/>
      <c r="B146" s="39"/>
      <c r="C146" s="218" t="s">
        <v>287</v>
      </c>
      <c r="D146" s="218" t="s">
        <v>145</v>
      </c>
      <c r="E146" s="219" t="s">
        <v>1415</v>
      </c>
      <c r="F146" s="220" t="s">
        <v>1416</v>
      </c>
      <c r="G146" s="221" t="s">
        <v>1342</v>
      </c>
      <c r="H146" s="222">
        <v>1</v>
      </c>
      <c r="I146" s="223"/>
      <c r="J146" s="224">
        <f>ROUND(I146*H146,2)</f>
        <v>0</v>
      </c>
      <c r="K146" s="220" t="s">
        <v>149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287</v>
      </c>
      <c r="AT146" s="229" t="s">
        <v>145</v>
      </c>
      <c r="AU146" s="229" t="s">
        <v>88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287</v>
      </c>
      <c r="BM146" s="229" t="s">
        <v>374</v>
      </c>
    </row>
    <row r="147" s="2" customFormat="1" ht="37.8" customHeight="1">
      <c r="A147" s="38"/>
      <c r="B147" s="39"/>
      <c r="C147" s="218" t="s">
        <v>294</v>
      </c>
      <c r="D147" s="218" t="s">
        <v>145</v>
      </c>
      <c r="E147" s="219" t="s">
        <v>1417</v>
      </c>
      <c r="F147" s="220" t="s">
        <v>1418</v>
      </c>
      <c r="G147" s="221" t="s">
        <v>1342</v>
      </c>
      <c r="H147" s="222">
        <v>1</v>
      </c>
      <c r="I147" s="223"/>
      <c r="J147" s="224">
        <f>ROUND(I147*H147,2)</f>
        <v>0</v>
      </c>
      <c r="K147" s="220" t="s">
        <v>149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287</v>
      </c>
      <c r="AT147" s="229" t="s">
        <v>145</v>
      </c>
      <c r="AU147" s="229" t="s">
        <v>88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287</v>
      </c>
      <c r="BM147" s="229" t="s">
        <v>387</v>
      </c>
    </row>
    <row r="148" s="2" customFormat="1" ht="24.15" customHeight="1">
      <c r="A148" s="38"/>
      <c r="B148" s="39"/>
      <c r="C148" s="218" t="s">
        <v>299</v>
      </c>
      <c r="D148" s="218" t="s">
        <v>145</v>
      </c>
      <c r="E148" s="219" t="s">
        <v>1419</v>
      </c>
      <c r="F148" s="220" t="s">
        <v>1420</v>
      </c>
      <c r="G148" s="221" t="s">
        <v>316</v>
      </c>
      <c r="H148" s="222">
        <v>1</v>
      </c>
      <c r="I148" s="223"/>
      <c r="J148" s="224">
        <f>ROUND(I148*H148,2)</f>
        <v>0</v>
      </c>
      <c r="K148" s="220" t="s">
        <v>149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287</v>
      </c>
      <c r="AT148" s="229" t="s">
        <v>145</v>
      </c>
      <c r="AU148" s="229" t="s">
        <v>88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287</v>
      </c>
      <c r="BM148" s="229" t="s">
        <v>395</v>
      </c>
    </row>
    <row r="149" s="2" customFormat="1" ht="49.05" customHeight="1">
      <c r="A149" s="38"/>
      <c r="B149" s="39"/>
      <c r="C149" s="218" t="s">
        <v>304</v>
      </c>
      <c r="D149" s="218" t="s">
        <v>145</v>
      </c>
      <c r="E149" s="219" t="s">
        <v>1421</v>
      </c>
      <c r="F149" s="220" t="s">
        <v>1422</v>
      </c>
      <c r="G149" s="221" t="s">
        <v>316</v>
      </c>
      <c r="H149" s="222">
        <v>1</v>
      </c>
      <c r="I149" s="223"/>
      <c r="J149" s="224">
        <f>ROUND(I149*H149,2)</f>
        <v>0</v>
      </c>
      <c r="K149" s="220" t="s">
        <v>1396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287</v>
      </c>
      <c r="AT149" s="229" t="s">
        <v>145</v>
      </c>
      <c r="AU149" s="229" t="s">
        <v>88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287</v>
      </c>
      <c r="BM149" s="229" t="s">
        <v>405</v>
      </c>
    </row>
    <row r="150" s="2" customFormat="1" ht="24.15" customHeight="1">
      <c r="A150" s="38"/>
      <c r="B150" s="39"/>
      <c r="C150" s="248" t="s">
        <v>313</v>
      </c>
      <c r="D150" s="248" t="s">
        <v>239</v>
      </c>
      <c r="E150" s="249" t="s">
        <v>1423</v>
      </c>
      <c r="F150" s="250" t="s">
        <v>1424</v>
      </c>
      <c r="G150" s="251" t="s">
        <v>316</v>
      </c>
      <c r="H150" s="252">
        <v>1</v>
      </c>
      <c r="I150" s="253"/>
      <c r="J150" s="254">
        <f>ROUND(I150*H150,2)</f>
        <v>0</v>
      </c>
      <c r="K150" s="250" t="s">
        <v>1396</v>
      </c>
      <c r="L150" s="255"/>
      <c r="M150" s="256" t="s">
        <v>1</v>
      </c>
      <c r="N150" s="257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374</v>
      </c>
      <c r="AT150" s="229" t="s">
        <v>239</v>
      </c>
      <c r="AU150" s="229" t="s">
        <v>88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287</v>
      </c>
      <c r="BM150" s="229" t="s">
        <v>415</v>
      </c>
    </row>
    <row r="151" s="2" customFormat="1" ht="16.5" customHeight="1">
      <c r="A151" s="38"/>
      <c r="B151" s="39"/>
      <c r="C151" s="248" t="s">
        <v>7</v>
      </c>
      <c r="D151" s="248" t="s">
        <v>239</v>
      </c>
      <c r="E151" s="249" t="s">
        <v>1425</v>
      </c>
      <c r="F151" s="250" t="s">
        <v>1426</v>
      </c>
      <c r="G151" s="251" t="s">
        <v>316</v>
      </c>
      <c r="H151" s="252">
        <v>1</v>
      </c>
      <c r="I151" s="253"/>
      <c r="J151" s="254">
        <f>ROUND(I151*H151,2)</f>
        <v>0</v>
      </c>
      <c r="K151" s="250" t="s">
        <v>1396</v>
      </c>
      <c r="L151" s="255"/>
      <c r="M151" s="256" t="s">
        <v>1</v>
      </c>
      <c r="N151" s="257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374</v>
      </c>
      <c r="AT151" s="229" t="s">
        <v>239</v>
      </c>
      <c r="AU151" s="229" t="s">
        <v>88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287</v>
      </c>
      <c r="BM151" s="229" t="s">
        <v>427</v>
      </c>
    </row>
    <row r="152" s="2" customFormat="1" ht="24.15" customHeight="1">
      <c r="A152" s="38"/>
      <c r="B152" s="39"/>
      <c r="C152" s="248" t="s">
        <v>321</v>
      </c>
      <c r="D152" s="248" t="s">
        <v>239</v>
      </c>
      <c r="E152" s="249" t="s">
        <v>1427</v>
      </c>
      <c r="F152" s="250" t="s">
        <v>1428</v>
      </c>
      <c r="G152" s="251" t="s">
        <v>160</v>
      </c>
      <c r="H152" s="252">
        <v>20</v>
      </c>
      <c r="I152" s="253"/>
      <c r="J152" s="254">
        <f>ROUND(I152*H152,2)</f>
        <v>0</v>
      </c>
      <c r="K152" s="250" t="s">
        <v>1396</v>
      </c>
      <c r="L152" s="255"/>
      <c r="M152" s="256" t="s">
        <v>1</v>
      </c>
      <c r="N152" s="257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374</v>
      </c>
      <c r="AT152" s="229" t="s">
        <v>239</v>
      </c>
      <c r="AU152" s="229" t="s">
        <v>88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287</v>
      </c>
      <c r="BM152" s="229" t="s">
        <v>437</v>
      </c>
    </row>
    <row r="153" s="2" customFormat="1" ht="37.8" customHeight="1">
      <c r="A153" s="38"/>
      <c r="B153" s="39"/>
      <c r="C153" s="248" t="s">
        <v>325</v>
      </c>
      <c r="D153" s="248" t="s">
        <v>239</v>
      </c>
      <c r="E153" s="249" t="s">
        <v>1429</v>
      </c>
      <c r="F153" s="250" t="s">
        <v>1430</v>
      </c>
      <c r="G153" s="251" t="s">
        <v>1176</v>
      </c>
      <c r="H153" s="252">
        <v>1</v>
      </c>
      <c r="I153" s="253"/>
      <c r="J153" s="254">
        <f>ROUND(I153*H153,2)</f>
        <v>0</v>
      </c>
      <c r="K153" s="250" t="s">
        <v>1396</v>
      </c>
      <c r="L153" s="255"/>
      <c r="M153" s="256" t="s">
        <v>1</v>
      </c>
      <c r="N153" s="257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374</v>
      </c>
      <c r="AT153" s="229" t="s">
        <v>239</v>
      </c>
      <c r="AU153" s="229" t="s">
        <v>88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287</v>
      </c>
      <c r="BM153" s="229" t="s">
        <v>454</v>
      </c>
    </row>
    <row r="154" s="2" customFormat="1" ht="21.75" customHeight="1">
      <c r="A154" s="38"/>
      <c r="B154" s="39"/>
      <c r="C154" s="248" t="s">
        <v>329</v>
      </c>
      <c r="D154" s="248" t="s">
        <v>239</v>
      </c>
      <c r="E154" s="249" t="s">
        <v>1431</v>
      </c>
      <c r="F154" s="250" t="s">
        <v>1432</v>
      </c>
      <c r="G154" s="251" t="s">
        <v>1176</v>
      </c>
      <c r="H154" s="252">
        <v>1</v>
      </c>
      <c r="I154" s="253"/>
      <c r="J154" s="254">
        <f>ROUND(I154*H154,2)</f>
        <v>0</v>
      </c>
      <c r="K154" s="250" t="s">
        <v>1396</v>
      </c>
      <c r="L154" s="255"/>
      <c r="M154" s="256" t="s">
        <v>1</v>
      </c>
      <c r="N154" s="257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374</v>
      </c>
      <c r="AT154" s="229" t="s">
        <v>239</v>
      </c>
      <c r="AU154" s="229" t="s">
        <v>88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287</v>
      </c>
      <c r="BM154" s="229" t="s">
        <v>466</v>
      </c>
    </row>
    <row r="155" s="2" customFormat="1" ht="24.15" customHeight="1">
      <c r="A155" s="38"/>
      <c r="B155" s="39"/>
      <c r="C155" s="248" t="s">
        <v>336</v>
      </c>
      <c r="D155" s="248" t="s">
        <v>239</v>
      </c>
      <c r="E155" s="249" t="s">
        <v>1433</v>
      </c>
      <c r="F155" s="250" t="s">
        <v>1434</v>
      </c>
      <c r="G155" s="251" t="s">
        <v>1176</v>
      </c>
      <c r="H155" s="252">
        <v>1</v>
      </c>
      <c r="I155" s="253"/>
      <c r="J155" s="254">
        <f>ROUND(I155*H155,2)</f>
        <v>0</v>
      </c>
      <c r="K155" s="250" t="s">
        <v>1396</v>
      </c>
      <c r="L155" s="255"/>
      <c r="M155" s="256" t="s">
        <v>1</v>
      </c>
      <c r="N155" s="257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374</v>
      </c>
      <c r="AT155" s="229" t="s">
        <v>239</v>
      </c>
      <c r="AU155" s="229" t="s">
        <v>88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287</v>
      </c>
      <c r="BM155" s="229" t="s">
        <v>478</v>
      </c>
    </row>
    <row r="156" s="2" customFormat="1" ht="37.8" customHeight="1">
      <c r="A156" s="38"/>
      <c r="B156" s="39"/>
      <c r="C156" s="218" t="s">
        <v>341</v>
      </c>
      <c r="D156" s="218" t="s">
        <v>145</v>
      </c>
      <c r="E156" s="219" t="s">
        <v>1435</v>
      </c>
      <c r="F156" s="220" t="s">
        <v>1436</v>
      </c>
      <c r="G156" s="221" t="s">
        <v>1342</v>
      </c>
      <c r="H156" s="222">
        <v>1</v>
      </c>
      <c r="I156" s="223"/>
      <c r="J156" s="224">
        <f>ROUND(I156*H156,2)</f>
        <v>0</v>
      </c>
      <c r="K156" s="220" t="s">
        <v>1396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287</v>
      </c>
      <c r="AT156" s="229" t="s">
        <v>145</v>
      </c>
      <c r="AU156" s="229" t="s">
        <v>88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287</v>
      </c>
      <c r="BM156" s="229" t="s">
        <v>488</v>
      </c>
    </row>
    <row r="157" s="2" customFormat="1" ht="16.5" customHeight="1">
      <c r="A157" s="38"/>
      <c r="B157" s="39"/>
      <c r="C157" s="248" t="s">
        <v>346</v>
      </c>
      <c r="D157" s="248" t="s">
        <v>239</v>
      </c>
      <c r="E157" s="249" t="s">
        <v>1437</v>
      </c>
      <c r="F157" s="250" t="s">
        <v>1438</v>
      </c>
      <c r="G157" s="251" t="s">
        <v>1176</v>
      </c>
      <c r="H157" s="252">
        <v>14</v>
      </c>
      <c r="I157" s="253"/>
      <c r="J157" s="254">
        <f>ROUND(I157*H157,2)</f>
        <v>0</v>
      </c>
      <c r="K157" s="250" t="s">
        <v>1396</v>
      </c>
      <c r="L157" s="255"/>
      <c r="M157" s="256" t="s">
        <v>1</v>
      </c>
      <c r="N157" s="257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374</v>
      </c>
      <c r="AT157" s="229" t="s">
        <v>239</v>
      </c>
      <c r="AU157" s="229" t="s">
        <v>88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287</v>
      </c>
      <c r="BM157" s="229" t="s">
        <v>498</v>
      </c>
    </row>
    <row r="158" s="2" customFormat="1" ht="16.5" customHeight="1">
      <c r="A158" s="38"/>
      <c r="B158" s="39"/>
      <c r="C158" s="248" t="s">
        <v>351</v>
      </c>
      <c r="D158" s="248" t="s">
        <v>239</v>
      </c>
      <c r="E158" s="249" t="s">
        <v>1439</v>
      </c>
      <c r="F158" s="250" t="s">
        <v>1440</v>
      </c>
      <c r="G158" s="251" t="s">
        <v>1176</v>
      </c>
      <c r="H158" s="252">
        <v>1</v>
      </c>
      <c r="I158" s="253"/>
      <c r="J158" s="254">
        <f>ROUND(I158*H158,2)</f>
        <v>0</v>
      </c>
      <c r="K158" s="250" t="s">
        <v>1396</v>
      </c>
      <c r="L158" s="255"/>
      <c r="M158" s="256" t="s">
        <v>1</v>
      </c>
      <c r="N158" s="257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374</v>
      </c>
      <c r="AT158" s="229" t="s">
        <v>239</v>
      </c>
      <c r="AU158" s="229" t="s">
        <v>88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287</v>
      </c>
      <c r="BM158" s="229" t="s">
        <v>509</v>
      </c>
    </row>
    <row r="159" s="2" customFormat="1" ht="16.5" customHeight="1">
      <c r="A159" s="38"/>
      <c r="B159" s="39"/>
      <c r="C159" s="248" t="s">
        <v>355</v>
      </c>
      <c r="D159" s="248" t="s">
        <v>239</v>
      </c>
      <c r="E159" s="249" t="s">
        <v>1441</v>
      </c>
      <c r="F159" s="250" t="s">
        <v>1442</v>
      </c>
      <c r="G159" s="251" t="s">
        <v>1176</v>
      </c>
      <c r="H159" s="252">
        <v>1</v>
      </c>
      <c r="I159" s="253"/>
      <c r="J159" s="254">
        <f>ROUND(I159*H159,2)</f>
        <v>0</v>
      </c>
      <c r="K159" s="250" t="s">
        <v>1396</v>
      </c>
      <c r="L159" s="255"/>
      <c r="M159" s="256" t="s">
        <v>1</v>
      </c>
      <c r="N159" s="257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374</v>
      </c>
      <c r="AT159" s="229" t="s">
        <v>239</v>
      </c>
      <c r="AU159" s="229" t="s">
        <v>88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287</v>
      </c>
      <c r="BM159" s="229" t="s">
        <v>520</v>
      </c>
    </row>
    <row r="160" s="2" customFormat="1" ht="16.5" customHeight="1">
      <c r="A160" s="38"/>
      <c r="B160" s="39"/>
      <c r="C160" s="248" t="s">
        <v>363</v>
      </c>
      <c r="D160" s="248" t="s">
        <v>239</v>
      </c>
      <c r="E160" s="249" t="s">
        <v>1443</v>
      </c>
      <c r="F160" s="250" t="s">
        <v>1444</v>
      </c>
      <c r="G160" s="251" t="s">
        <v>1176</v>
      </c>
      <c r="H160" s="252">
        <v>6</v>
      </c>
      <c r="I160" s="253"/>
      <c r="J160" s="254">
        <f>ROUND(I160*H160,2)</f>
        <v>0</v>
      </c>
      <c r="K160" s="250" t="s">
        <v>1396</v>
      </c>
      <c r="L160" s="255"/>
      <c r="M160" s="256" t="s">
        <v>1</v>
      </c>
      <c r="N160" s="257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374</v>
      </c>
      <c r="AT160" s="229" t="s">
        <v>239</v>
      </c>
      <c r="AU160" s="229" t="s">
        <v>88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287</v>
      </c>
      <c r="BM160" s="229" t="s">
        <v>531</v>
      </c>
    </row>
    <row r="161" s="2" customFormat="1" ht="16.5" customHeight="1">
      <c r="A161" s="38"/>
      <c r="B161" s="39"/>
      <c r="C161" s="248" t="s">
        <v>369</v>
      </c>
      <c r="D161" s="248" t="s">
        <v>239</v>
      </c>
      <c r="E161" s="249" t="s">
        <v>1445</v>
      </c>
      <c r="F161" s="250" t="s">
        <v>1446</v>
      </c>
      <c r="G161" s="251" t="s">
        <v>1176</v>
      </c>
      <c r="H161" s="252">
        <v>1</v>
      </c>
      <c r="I161" s="253"/>
      <c r="J161" s="254">
        <f>ROUND(I161*H161,2)</f>
        <v>0</v>
      </c>
      <c r="K161" s="250" t="s">
        <v>1396</v>
      </c>
      <c r="L161" s="255"/>
      <c r="M161" s="256" t="s">
        <v>1</v>
      </c>
      <c r="N161" s="257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374</v>
      </c>
      <c r="AT161" s="229" t="s">
        <v>239</v>
      </c>
      <c r="AU161" s="229" t="s">
        <v>88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287</v>
      </c>
      <c r="BM161" s="229" t="s">
        <v>459</v>
      </c>
    </row>
    <row r="162" s="2" customFormat="1" ht="16.5" customHeight="1">
      <c r="A162" s="38"/>
      <c r="B162" s="39"/>
      <c r="C162" s="248" t="s">
        <v>374</v>
      </c>
      <c r="D162" s="248" t="s">
        <v>239</v>
      </c>
      <c r="E162" s="249" t="s">
        <v>1447</v>
      </c>
      <c r="F162" s="250" t="s">
        <v>1448</v>
      </c>
      <c r="G162" s="251" t="s">
        <v>1176</v>
      </c>
      <c r="H162" s="252">
        <v>1</v>
      </c>
      <c r="I162" s="253"/>
      <c r="J162" s="254">
        <f>ROUND(I162*H162,2)</f>
        <v>0</v>
      </c>
      <c r="K162" s="250" t="s">
        <v>1396</v>
      </c>
      <c r="L162" s="255"/>
      <c r="M162" s="256" t="s">
        <v>1</v>
      </c>
      <c r="N162" s="257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374</v>
      </c>
      <c r="AT162" s="229" t="s">
        <v>239</v>
      </c>
      <c r="AU162" s="229" t="s">
        <v>88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287</v>
      </c>
      <c r="BM162" s="229" t="s">
        <v>551</v>
      </c>
    </row>
    <row r="163" s="2" customFormat="1" ht="16.5" customHeight="1">
      <c r="A163" s="38"/>
      <c r="B163" s="39"/>
      <c r="C163" s="248" t="s">
        <v>383</v>
      </c>
      <c r="D163" s="248" t="s">
        <v>239</v>
      </c>
      <c r="E163" s="249" t="s">
        <v>1449</v>
      </c>
      <c r="F163" s="250" t="s">
        <v>1450</v>
      </c>
      <c r="G163" s="251" t="s">
        <v>1176</v>
      </c>
      <c r="H163" s="252">
        <v>1</v>
      </c>
      <c r="I163" s="253"/>
      <c r="J163" s="254">
        <f>ROUND(I163*H163,2)</f>
        <v>0</v>
      </c>
      <c r="K163" s="250" t="s">
        <v>1396</v>
      </c>
      <c r="L163" s="255"/>
      <c r="M163" s="256" t="s">
        <v>1</v>
      </c>
      <c r="N163" s="257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374</v>
      </c>
      <c r="AT163" s="229" t="s">
        <v>239</v>
      </c>
      <c r="AU163" s="229" t="s">
        <v>88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287</v>
      </c>
      <c r="BM163" s="229" t="s">
        <v>559</v>
      </c>
    </row>
    <row r="164" s="2" customFormat="1" ht="16.5" customHeight="1">
      <c r="A164" s="38"/>
      <c r="B164" s="39"/>
      <c r="C164" s="248" t="s">
        <v>387</v>
      </c>
      <c r="D164" s="248" t="s">
        <v>239</v>
      </c>
      <c r="E164" s="249" t="s">
        <v>1451</v>
      </c>
      <c r="F164" s="250" t="s">
        <v>1452</v>
      </c>
      <c r="G164" s="251" t="s">
        <v>1176</v>
      </c>
      <c r="H164" s="252">
        <v>1</v>
      </c>
      <c r="I164" s="253"/>
      <c r="J164" s="254">
        <f>ROUND(I164*H164,2)</f>
        <v>0</v>
      </c>
      <c r="K164" s="250" t="s">
        <v>1396</v>
      </c>
      <c r="L164" s="255"/>
      <c r="M164" s="256" t="s">
        <v>1</v>
      </c>
      <c r="N164" s="257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374</v>
      </c>
      <c r="AT164" s="229" t="s">
        <v>239</v>
      </c>
      <c r="AU164" s="229" t="s">
        <v>88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287</v>
      </c>
      <c r="BM164" s="229" t="s">
        <v>570</v>
      </c>
    </row>
    <row r="165" s="2" customFormat="1" ht="16.5" customHeight="1">
      <c r="A165" s="38"/>
      <c r="B165" s="39"/>
      <c r="C165" s="248" t="s">
        <v>391</v>
      </c>
      <c r="D165" s="248" t="s">
        <v>239</v>
      </c>
      <c r="E165" s="249" t="s">
        <v>1453</v>
      </c>
      <c r="F165" s="250" t="s">
        <v>1454</v>
      </c>
      <c r="G165" s="251" t="s">
        <v>1176</v>
      </c>
      <c r="H165" s="252">
        <v>1</v>
      </c>
      <c r="I165" s="253"/>
      <c r="J165" s="254">
        <f>ROUND(I165*H165,2)</f>
        <v>0</v>
      </c>
      <c r="K165" s="250" t="s">
        <v>1396</v>
      </c>
      <c r="L165" s="255"/>
      <c r="M165" s="256" t="s">
        <v>1</v>
      </c>
      <c r="N165" s="257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374</v>
      </c>
      <c r="AT165" s="229" t="s">
        <v>239</v>
      </c>
      <c r="AU165" s="229" t="s">
        <v>88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287</v>
      </c>
      <c r="BM165" s="229" t="s">
        <v>578</v>
      </c>
    </row>
    <row r="166" s="2" customFormat="1" ht="16.5" customHeight="1">
      <c r="A166" s="38"/>
      <c r="B166" s="39"/>
      <c r="C166" s="248" t="s">
        <v>395</v>
      </c>
      <c r="D166" s="248" t="s">
        <v>239</v>
      </c>
      <c r="E166" s="249" t="s">
        <v>1455</v>
      </c>
      <c r="F166" s="250" t="s">
        <v>1456</v>
      </c>
      <c r="G166" s="251" t="s">
        <v>1176</v>
      </c>
      <c r="H166" s="252">
        <v>1</v>
      </c>
      <c r="I166" s="253"/>
      <c r="J166" s="254">
        <f>ROUND(I166*H166,2)</f>
        <v>0</v>
      </c>
      <c r="K166" s="250" t="s">
        <v>1396</v>
      </c>
      <c r="L166" s="255"/>
      <c r="M166" s="256" t="s">
        <v>1</v>
      </c>
      <c r="N166" s="257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374</v>
      </c>
      <c r="AT166" s="229" t="s">
        <v>239</v>
      </c>
      <c r="AU166" s="229" t="s">
        <v>88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287</v>
      </c>
      <c r="BM166" s="229" t="s">
        <v>586</v>
      </c>
    </row>
    <row r="167" s="2" customFormat="1" ht="16.5" customHeight="1">
      <c r="A167" s="38"/>
      <c r="B167" s="39"/>
      <c r="C167" s="248" t="s">
        <v>400</v>
      </c>
      <c r="D167" s="248" t="s">
        <v>239</v>
      </c>
      <c r="E167" s="249" t="s">
        <v>1457</v>
      </c>
      <c r="F167" s="250" t="s">
        <v>1458</v>
      </c>
      <c r="G167" s="251" t="s">
        <v>1176</v>
      </c>
      <c r="H167" s="252">
        <v>2</v>
      </c>
      <c r="I167" s="253"/>
      <c r="J167" s="254">
        <f>ROUND(I167*H167,2)</f>
        <v>0</v>
      </c>
      <c r="K167" s="250" t="s">
        <v>1396</v>
      </c>
      <c r="L167" s="255"/>
      <c r="M167" s="256" t="s">
        <v>1</v>
      </c>
      <c r="N167" s="257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374</v>
      </c>
      <c r="AT167" s="229" t="s">
        <v>239</v>
      </c>
      <c r="AU167" s="229" t="s">
        <v>88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287</v>
      </c>
      <c r="BM167" s="229" t="s">
        <v>593</v>
      </c>
    </row>
    <row r="168" s="2" customFormat="1" ht="21.75" customHeight="1">
      <c r="A168" s="38"/>
      <c r="B168" s="39"/>
      <c r="C168" s="248" t="s">
        <v>405</v>
      </c>
      <c r="D168" s="248" t="s">
        <v>239</v>
      </c>
      <c r="E168" s="249" t="s">
        <v>1459</v>
      </c>
      <c r="F168" s="250" t="s">
        <v>1460</v>
      </c>
      <c r="G168" s="251" t="s">
        <v>1176</v>
      </c>
      <c r="H168" s="252">
        <v>1</v>
      </c>
      <c r="I168" s="253"/>
      <c r="J168" s="254">
        <f>ROUND(I168*H168,2)</f>
        <v>0</v>
      </c>
      <c r="K168" s="250" t="s">
        <v>1396</v>
      </c>
      <c r="L168" s="255"/>
      <c r="M168" s="256" t="s">
        <v>1</v>
      </c>
      <c r="N168" s="257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374</v>
      </c>
      <c r="AT168" s="229" t="s">
        <v>239</v>
      </c>
      <c r="AU168" s="229" t="s">
        <v>88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287</v>
      </c>
      <c r="BM168" s="229" t="s">
        <v>601</v>
      </c>
    </row>
    <row r="169" s="2" customFormat="1" ht="24.15" customHeight="1">
      <c r="A169" s="38"/>
      <c r="B169" s="39"/>
      <c r="C169" s="218" t="s">
        <v>410</v>
      </c>
      <c r="D169" s="218" t="s">
        <v>145</v>
      </c>
      <c r="E169" s="219" t="s">
        <v>1461</v>
      </c>
      <c r="F169" s="220" t="s">
        <v>1462</v>
      </c>
      <c r="G169" s="221" t="s">
        <v>1207</v>
      </c>
      <c r="H169" s="282"/>
      <c r="I169" s="223"/>
      <c r="J169" s="224">
        <f>ROUND(I169*H169,2)</f>
        <v>0</v>
      </c>
      <c r="K169" s="220" t="s">
        <v>149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287</v>
      </c>
      <c r="AT169" s="229" t="s">
        <v>145</v>
      </c>
      <c r="AU169" s="229" t="s">
        <v>88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287</v>
      </c>
      <c r="BM169" s="229" t="s">
        <v>610</v>
      </c>
    </row>
    <row r="170" s="12" customFormat="1" ht="22.8" customHeight="1">
      <c r="A170" s="12"/>
      <c r="B170" s="202"/>
      <c r="C170" s="203"/>
      <c r="D170" s="204" t="s">
        <v>77</v>
      </c>
      <c r="E170" s="216" t="s">
        <v>1463</v>
      </c>
      <c r="F170" s="216" t="s">
        <v>1464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SUM(P171:P179)</f>
        <v>0</v>
      </c>
      <c r="Q170" s="210"/>
      <c r="R170" s="211">
        <f>SUM(R171:R179)</f>
        <v>0</v>
      </c>
      <c r="S170" s="210"/>
      <c r="T170" s="212">
        <f>SUM(T171:T179)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88</v>
      </c>
      <c r="AT170" s="214" t="s">
        <v>77</v>
      </c>
      <c r="AU170" s="214" t="s">
        <v>86</v>
      </c>
      <c r="AY170" s="213" t="s">
        <v>143</v>
      </c>
      <c r="BK170" s="215">
        <f>SUM(BK171:BK179)</f>
        <v>0</v>
      </c>
    </row>
    <row r="171" s="2" customFormat="1" ht="24.15" customHeight="1">
      <c r="A171" s="38"/>
      <c r="B171" s="39"/>
      <c r="C171" s="218" t="s">
        <v>415</v>
      </c>
      <c r="D171" s="218" t="s">
        <v>145</v>
      </c>
      <c r="E171" s="219" t="s">
        <v>1465</v>
      </c>
      <c r="F171" s="220" t="s">
        <v>1466</v>
      </c>
      <c r="G171" s="221" t="s">
        <v>160</v>
      </c>
      <c r="H171" s="222">
        <v>50</v>
      </c>
      <c r="I171" s="223"/>
      <c r="J171" s="224">
        <f>ROUND(I171*H171,2)</f>
        <v>0</v>
      </c>
      <c r="K171" s="220" t="s">
        <v>149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287</v>
      </c>
      <c r="AT171" s="229" t="s">
        <v>145</v>
      </c>
      <c r="AU171" s="229" t="s">
        <v>88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287</v>
      </c>
      <c r="BM171" s="229" t="s">
        <v>620</v>
      </c>
    </row>
    <row r="172" s="2" customFormat="1" ht="24.15" customHeight="1">
      <c r="A172" s="38"/>
      <c r="B172" s="39"/>
      <c r="C172" s="218" t="s">
        <v>421</v>
      </c>
      <c r="D172" s="218" t="s">
        <v>145</v>
      </c>
      <c r="E172" s="219" t="s">
        <v>1467</v>
      </c>
      <c r="F172" s="220" t="s">
        <v>1468</v>
      </c>
      <c r="G172" s="221" t="s">
        <v>160</v>
      </c>
      <c r="H172" s="222">
        <v>10</v>
      </c>
      <c r="I172" s="223"/>
      <c r="J172" s="224">
        <f>ROUND(I172*H172,2)</f>
        <v>0</v>
      </c>
      <c r="K172" s="220" t="s">
        <v>149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287</v>
      </c>
      <c r="AT172" s="229" t="s">
        <v>145</v>
      </c>
      <c r="AU172" s="229" t="s">
        <v>88</v>
      </c>
      <c r="AY172" s="17" t="s">
        <v>143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287</v>
      </c>
      <c r="BM172" s="229" t="s">
        <v>628</v>
      </c>
    </row>
    <row r="173" s="2" customFormat="1" ht="24.15" customHeight="1">
      <c r="A173" s="38"/>
      <c r="B173" s="39"/>
      <c r="C173" s="218" t="s">
        <v>427</v>
      </c>
      <c r="D173" s="218" t="s">
        <v>145</v>
      </c>
      <c r="E173" s="219" t="s">
        <v>1469</v>
      </c>
      <c r="F173" s="220" t="s">
        <v>1470</v>
      </c>
      <c r="G173" s="221" t="s">
        <v>160</v>
      </c>
      <c r="H173" s="222">
        <v>25</v>
      </c>
      <c r="I173" s="223"/>
      <c r="J173" s="224">
        <f>ROUND(I173*H173,2)</f>
        <v>0</v>
      </c>
      <c r="K173" s="220" t="s">
        <v>149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287</v>
      </c>
      <c r="AT173" s="229" t="s">
        <v>145</v>
      </c>
      <c r="AU173" s="229" t="s">
        <v>88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287</v>
      </c>
      <c r="BM173" s="229" t="s">
        <v>636</v>
      </c>
    </row>
    <row r="174" s="2" customFormat="1" ht="24.15" customHeight="1">
      <c r="A174" s="38"/>
      <c r="B174" s="39"/>
      <c r="C174" s="218" t="s">
        <v>432</v>
      </c>
      <c r="D174" s="218" t="s">
        <v>145</v>
      </c>
      <c r="E174" s="219" t="s">
        <v>1471</v>
      </c>
      <c r="F174" s="220" t="s">
        <v>1472</v>
      </c>
      <c r="G174" s="221" t="s">
        <v>160</v>
      </c>
      <c r="H174" s="222">
        <v>20</v>
      </c>
      <c r="I174" s="223"/>
      <c r="J174" s="224">
        <f>ROUND(I174*H174,2)</f>
        <v>0</v>
      </c>
      <c r="K174" s="220" t="s">
        <v>149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287</v>
      </c>
      <c r="AT174" s="229" t="s">
        <v>145</v>
      </c>
      <c r="AU174" s="229" t="s">
        <v>88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287</v>
      </c>
      <c r="BM174" s="229" t="s">
        <v>645</v>
      </c>
    </row>
    <row r="175" s="2" customFormat="1" ht="24.15" customHeight="1">
      <c r="A175" s="38"/>
      <c r="B175" s="39"/>
      <c r="C175" s="218" t="s">
        <v>437</v>
      </c>
      <c r="D175" s="218" t="s">
        <v>145</v>
      </c>
      <c r="E175" s="219" t="s">
        <v>1473</v>
      </c>
      <c r="F175" s="220" t="s">
        <v>1474</v>
      </c>
      <c r="G175" s="221" t="s">
        <v>160</v>
      </c>
      <c r="H175" s="222">
        <v>65</v>
      </c>
      <c r="I175" s="223"/>
      <c r="J175" s="224">
        <f>ROUND(I175*H175,2)</f>
        <v>0</v>
      </c>
      <c r="K175" s="220" t="s">
        <v>149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287</v>
      </c>
      <c r="AT175" s="229" t="s">
        <v>145</v>
      </c>
      <c r="AU175" s="229" t="s">
        <v>88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287</v>
      </c>
      <c r="BM175" s="229" t="s">
        <v>654</v>
      </c>
    </row>
    <row r="176" s="2" customFormat="1" ht="24.15" customHeight="1">
      <c r="A176" s="38"/>
      <c r="B176" s="39"/>
      <c r="C176" s="218" t="s">
        <v>449</v>
      </c>
      <c r="D176" s="218" t="s">
        <v>145</v>
      </c>
      <c r="E176" s="219" t="s">
        <v>1475</v>
      </c>
      <c r="F176" s="220" t="s">
        <v>1476</v>
      </c>
      <c r="G176" s="221" t="s">
        <v>316</v>
      </c>
      <c r="H176" s="222">
        <v>18</v>
      </c>
      <c r="I176" s="223"/>
      <c r="J176" s="224">
        <f>ROUND(I176*H176,2)</f>
        <v>0</v>
      </c>
      <c r="K176" s="220" t="s">
        <v>149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287</v>
      </c>
      <c r="AT176" s="229" t="s">
        <v>145</v>
      </c>
      <c r="AU176" s="229" t="s">
        <v>88</v>
      </c>
      <c r="AY176" s="17" t="s">
        <v>143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287</v>
      </c>
      <c r="BM176" s="229" t="s">
        <v>663</v>
      </c>
    </row>
    <row r="177" s="2" customFormat="1" ht="24.15" customHeight="1">
      <c r="A177" s="38"/>
      <c r="B177" s="39"/>
      <c r="C177" s="218" t="s">
        <v>454</v>
      </c>
      <c r="D177" s="218" t="s">
        <v>145</v>
      </c>
      <c r="E177" s="219" t="s">
        <v>1477</v>
      </c>
      <c r="F177" s="220" t="s">
        <v>1478</v>
      </c>
      <c r="G177" s="221" t="s">
        <v>316</v>
      </c>
      <c r="H177" s="222">
        <v>1</v>
      </c>
      <c r="I177" s="223"/>
      <c r="J177" s="224">
        <f>ROUND(I177*H177,2)</f>
        <v>0</v>
      </c>
      <c r="K177" s="220" t="s">
        <v>149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287</v>
      </c>
      <c r="AT177" s="229" t="s">
        <v>145</v>
      </c>
      <c r="AU177" s="229" t="s">
        <v>88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287</v>
      </c>
      <c r="BM177" s="229" t="s">
        <v>675</v>
      </c>
    </row>
    <row r="178" s="2" customFormat="1" ht="16.5" customHeight="1">
      <c r="A178" s="38"/>
      <c r="B178" s="39"/>
      <c r="C178" s="218" t="s">
        <v>461</v>
      </c>
      <c r="D178" s="218" t="s">
        <v>145</v>
      </c>
      <c r="E178" s="219" t="s">
        <v>1479</v>
      </c>
      <c r="F178" s="220" t="s">
        <v>1480</v>
      </c>
      <c r="G178" s="221" t="s">
        <v>160</v>
      </c>
      <c r="H178" s="222">
        <v>170</v>
      </c>
      <c r="I178" s="223"/>
      <c r="J178" s="224">
        <f>ROUND(I178*H178,2)</f>
        <v>0</v>
      </c>
      <c r="K178" s="220" t="s">
        <v>149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287</v>
      </c>
      <c r="AT178" s="229" t="s">
        <v>145</v>
      </c>
      <c r="AU178" s="229" t="s">
        <v>88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287</v>
      </c>
      <c r="BM178" s="229" t="s">
        <v>673</v>
      </c>
    </row>
    <row r="179" s="2" customFormat="1" ht="24.15" customHeight="1">
      <c r="A179" s="38"/>
      <c r="B179" s="39"/>
      <c r="C179" s="218" t="s">
        <v>466</v>
      </c>
      <c r="D179" s="218" t="s">
        <v>145</v>
      </c>
      <c r="E179" s="219" t="s">
        <v>1481</v>
      </c>
      <c r="F179" s="220" t="s">
        <v>1482</v>
      </c>
      <c r="G179" s="221" t="s">
        <v>1207</v>
      </c>
      <c r="H179" s="282"/>
      <c r="I179" s="223"/>
      <c r="J179" s="224">
        <f>ROUND(I179*H179,2)</f>
        <v>0</v>
      </c>
      <c r="K179" s="220" t="s">
        <v>149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287</v>
      </c>
      <c r="AT179" s="229" t="s">
        <v>145</v>
      </c>
      <c r="AU179" s="229" t="s">
        <v>88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287</v>
      </c>
      <c r="BM179" s="229" t="s">
        <v>692</v>
      </c>
    </row>
    <row r="180" s="12" customFormat="1" ht="22.8" customHeight="1">
      <c r="A180" s="12"/>
      <c r="B180" s="202"/>
      <c r="C180" s="203"/>
      <c r="D180" s="204" t="s">
        <v>77</v>
      </c>
      <c r="E180" s="216" t="s">
        <v>1361</v>
      </c>
      <c r="F180" s="216" t="s">
        <v>1483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SUM(P181:P202)</f>
        <v>0</v>
      </c>
      <c r="Q180" s="210"/>
      <c r="R180" s="211">
        <f>SUM(R181:R202)</f>
        <v>0</v>
      </c>
      <c r="S180" s="210"/>
      <c r="T180" s="212">
        <f>SUM(T181:T202)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88</v>
      </c>
      <c r="AT180" s="214" t="s">
        <v>77</v>
      </c>
      <c r="AU180" s="214" t="s">
        <v>86</v>
      </c>
      <c r="AY180" s="213" t="s">
        <v>143</v>
      </c>
      <c r="BK180" s="215">
        <f>SUM(BK181:BK202)</f>
        <v>0</v>
      </c>
    </row>
    <row r="181" s="2" customFormat="1" ht="16.5" customHeight="1">
      <c r="A181" s="38"/>
      <c r="B181" s="39"/>
      <c r="C181" s="218" t="s">
        <v>473</v>
      </c>
      <c r="D181" s="218" t="s">
        <v>145</v>
      </c>
      <c r="E181" s="219" t="s">
        <v>1484</v>
      </c>
      <c r="F181" s="220" t="s">
        <v>1485</v>
      </c>
      <c r="G181" s="221" t="s">
        <v>316</v>
      </c>
      <c r="H181" s="222">
        <v>18</v>
      </c>
      <c r="I181" s="223"/>
      <c r="J181" s="224">
        <f>ROUND(I181*H181,2)</f>
        <v>0</v>
      </c>
      <c r="K181" s="220" t="s">
        <v>149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287</v>
      </c>
      <c r="AT181" s="229" t="s">
        <v>145</v>
      </c>
      <c r="AU181" s="229" t="s">
        <v>88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287</v>
      </c>
      <c r="BM181" s="229" t="s">
        <v>700</v>
      </c>
    </row>
    <row r="182" s="2" customFormat="1" ht="24.15" customHeight="1">
      <c r="A182" s="38"/>
      <c r="B182" s="39"/>
      <c r="C182" s="248" t="s">
        <v>478</v>
      </c>
      <c r="D182" s="248" t="s">
        <v>239</v>
      </c>
      <c r="E182" s="249" t="s">
        <v>1486</v>
      </c>
      <c r="F182" s="250" t="s">
        <v>1487</v>
      </c>
      <c r="G182" s="251" t="s">
        <v>316</v>
      </c>
      <c r="H182" s="252">
        <v>9</v>
      </c>
      <c r="I182" s="253"/>
      <c r="J182" s="254">
        <f>ROUND(I182*H182,2)</f>
        <v>0</v>
      </c>
      <c r="K182" s="250" t="s">
        <v>1385</v>
      </c>
      <c r="L182" s="255"/>
      <c r="M182" s="256" t="s">
        <v>1</v>
      </c>
      <c r="N182" s="257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374</v>
      </c>
      <c r="AT182" s="229" t="s">
        <v>239</v>
      </c>
      <c r="AU182" s="229" t="s">
        <v>88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287</v>
      </c>
      <c r="BM182" s="229" t="s">
        <v>709</v>
      </c>
    </row>
    <row r="183" s="2" customFormat="1" ht="16.5" customHeight="1">
      <c r="A183" s="38"/>
      <c r="B183" s="39"/>
      <c r="C183" s="248" t="s">
        <v>483</v>
      </c>
      <c r="D183" s="248" t="s">
        <v>239</v>
      </c>
      <c r="E183" s="249" t="s">
        <v>1488</v>
      </c>
      <c r="F183" s="250" t="s">
        <v>1489</v>
      </c>
      <c r="G183" s="251" t="s">
        <v>316</v>
      </c>
      <c r="H183" s="252">
        <v>3</v>
      </c>
      <c r="I183" s="253"/>
      <c r="J183" s="254">
        <f>ROUND(I183*H183,2)</f>
        <v>0</v>
      </c>
      <c r="K183" s="250" t="s">
        <v>1385</v>
      </c>
      <c r="L183" s="255"/>
      <c r="M183" s="256" t="s">
        <v>1</v>
      </c>
      <c r="N183" s="257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374</v>
      </c>
      <c r="AT183" s="229" t="s">
        <v>239</v>
      </c>
      <c r="AU183" s="229" t="s">
        <v>88</v>
      </c>
      <c r="AY183" s="17" t="s">
        <v>143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287</v>
      </c>
      <c r="BM183" s="229" t="s">
        <v>713</v>
      </c>
    </row>
    <row r="184" s="2" customFormat="1" ht="21.75" customHeight="1">
      <c r="A184" s="38"/>
      <c r="B184" s="39"/>
      <c r="C184" s="248" t="s">
        <v>488</v>
      </c>
      <c r="D184" s="248" t="s">
        <v>239</v>
      </c>
      <c r="E184" s="249" t="s">
        <v>1490</v>
      </c>
      <c r="F184" s="250" t="s">
        <v>1491</v>
      </c>
      <c r="G184" s="251" t="s">
        <v>316</v>
      </c>
      <c r="H184" s="252">
        <v>6</v>
      </c>
      <c r="I184" s="253"/>
      <c r="J184" s="254">
        <f>ROUND(I184*H184,2)</f>
        <v>0</v>
      </c>
      <c r="K184" s="250" t="s">
        <v>1385</v>
      </c>
      <c r="L184" s="255"/>
      <c r="M184" s="256" t="s">
        <v>1</v>
      </c>
      <c r="N184" s="257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374</v>
      </c>
      <c r="AT184" s="229" t="s">
        <v>239</v>
      </c>
      <c r="AU184" s="229" t="s">
        <v>88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287</v>
      </c>
      <c r="BM184" s="229" t="s">
        <v>720</v>
      </c>
    </row>
    <row r="185" s="2" customFormat="1" ht="16.5" customHeight="1">
      <c r="A185" s="38"/>
      <c r="B185" s="39"/>
      <c r="C185" s="248" t="s">
        <v>493</v>
      </c>
      <c r="D185" s="248" t="s">
        <v>239</v>
      </c>
      <c r="E185" s="249" t="s">
        <v>1492</v>
      </c>
      <c r="F185" s="250" t="s">
        <v>1493</v>
      </c>
      <c r="G185" s="251" t="s">
        <v>316</v>
      </c>
      <c r="H185" s="252">
        <v>18</v>
      </c>
      <c r="I185" s="253"/>
      <c r="J185" s="254">
        <f>ROUND(I185*H185,2)</f>
        <v>0</v>
      </c>
      <c r="K185" s="250" t="s">
        <v>1385</v>
      </c>
      <c r="L185" s="255"/>
      <c r="M185" s="256" t="s">
        <v>1</v>
      </c>
      <c r="N185" s="257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374</v>
      </c>
      <c r="AT185" s="229" t="s">
        <v>239</v>
      </c>
      <c r="AU185" s="229" t="s">
        <v>88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287</v>
      </c>
      <c r="BM185" s="229" t="s">
        <v>733</v>
      </c>
    </row>
    <row r="186" s="2" customFormat="1" ht="16.5" customHeight="1">
      <c r="A186" s="38"/>
      <c r="B186" s="39"/>
      <c r="C186" s="218" t="s">
        <v>498</v>
      </c>
      <c r="D186" s="218" t="s">
        <v>145</v>
      </c>
      <c r="E186" s="219" t="s">
        <v>1494</v>
      </c>
      <c r="F186" s="220" t="s">
        <v>1495</v>
      </c>
      <c r="G186" s="221" t="s">
        <v>316</v>
      </c>
      <c r="H186" s="222">
        <v>1</v>
      </c>
      <c r="I186" s="223"/>
      <c r="J186" s="224">
        <f>ROUND(I186*H186,2)</f>
        <v>0</v>
      </c>
      <c r="K186" s="220" t="s">
        <v>149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287</v>
      </c>
      <c r="AT186" s="229" t="s">
        <v>145</v>
      </c>
      <c r="AU186" s="229" t="s">
        <v>88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287</v>
      </c>
      <c r="BM186" s="229" t="s">
        <v>743</v>
      </c>
    </row>
    <row r="187" s="2" customFormat="1" ht="24.15" customHeight="1">
      <c r="A187" s="38"/>
      <c r="B187" s="39"/>
      <c r="C187" s="248" t="s">
        <v>504</v>
      </c>
      <c r="D187" s="248" t="s">
        <v>239</v>
      </c>
      <c r="E187" s="249" t="s">
        <v>1496</v>
      </c>
      <c r="F187" s="250" t="s">
        <v>1497</v>
      </c>
      <c r="G187" s="251" t="s">
        <v>316</v>
      </c>
      <c r="H187" s="252">
        <v>1</v>
      </c>
      <c r="I187" s="253"/>
      <c r="J187" s="254">
        <f>ROUND(I187*H187,2)</f>
        <v>0</v>
      </c>
      <c r="K187" s="250" t="s">
        <v>149</v>
      </c>
      <c r="L187" s="255"/>
      <c r="M187" s="256" t="s">
        <v>1</v>
      </c>
      <c r="N187" s="257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374</v>
      </c>
      <c r="AT187" s="229" t="s">
        <v>239</v>
      </c>
      <c r="AU187" s="229" t="s">
        <v>88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287</v>
      </c>
      <c r="BM187" s="229" t="s">
        <v>753</v>
      </c>
    </row>
    <row r="188" s="2" customFormat="1" ht="16.5" customHeight="1">
      <c r="A188" s="38"/>
      <c r="B188" s="39"/>
      <c r="C188" s="218" t="s">
        <v>509</v>
      </c>
      <c r="D188" s="218" t="s">
        <v>145</v>
      </c>
      <c r="E188" s="219" t="s">
        <v>1498</v>
      </c>
      <c r="F188" s="220" t="s">
        <v>1499</v>
      </c>
      <c r="G188" s="221" t="s">
        <v>316</v>
      </c>
      <c r="H188" s="222">
        <v>1</v>
      </c>
      <c r="I188" s="223"/>
      <c r="J188" s="224">
        <f>ROUND(I188*H188,2)</f>
        <v>0</v>
      </c>
      <c r="K188" s="220" t="s">
        <v>149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287</v>
      </c>
      <c r="AT188" s="229" t="s">
        <v>145</v>
      </c>
      <c r="AU188" s="229" t="s">
        <v>88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287</v>
      </c>
      <c r="BM188" s="229" t="s">
        <v>763</v>
      </c>
    </row>
    <row r="189" s="2" customFormat="1" ht="16.5" customHeight="1">
      <c r="A189" s="38"/>
      <c r="B189" s="39"/>
      <c r="C189" s="248" t="s">
        <v>514</v>
      </c>
      <c r="D189" s="248" t="s">
        <v>239</v>
      </c>
      <c r="E189" s="249" t="s">
        <v>1500</v>
      </c>
      <c r="F189" s="250" t="s">
        <v>1501</v>
      </c>
      <c r="G189" s="251" t="s">
        <v>316</v>
      </c>
      <c r="H189" s="252">
        <v>1</v>
      </c>
      <c r="I189" s="253"/>
      <c r="J189" s="254">
        <f>ROUND(I189*H189,2)</f>
        <v>0</v>
      </c>
      <c r="K189" s="250" t="s">
        <v>1385</v>
      </c>
      <c r="L189" s="255"/>
      <c r="M189" s="256" t="s">
        <v>1</v>
      </c>
      <c r="N189" s="257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374</v>
      </c>
      <c r="AT189" s="229" t="s">
        <v>239</v>
      </c>
      <c r="AU189" s="229" t="s">
        <v>88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287</v>
      </c>
      <c r="BM189" s="229" t="s">
        <v>775</v>
      </c>
    </row>
    <row r="190" s="2" customFormat="1" ht="21.75" customHeight="1">
      <c r="A190" s="38"/>
      <c r="B190" s="39"/>
      <c r="C190" s="248" t="s">
        <v>520</v>
      </c>
      <c r="D190" s="248" t="s">
        <v>239</v>
      </c>
      <c r="E190" s="249" t="s">
        <v>1502</v>
      </c>
      <c r="F190" s="250" t="s">
        <v>1503</v>
      </c>
      <c r="G190" s="251" t="s">
        <v>316</v>
      </c>
      <c r="H190" s="252">
        <v>2</v>
      </c>
      <c r="I190" s="253"/>
      <c r="J190" s="254">
        <f>ROUND(I190*H190,2)</f>
        <v>0</v>
      </c>
      <c r="K190" s="250" t="s">
        <v>1385</v>
      </c>
      <c r="L190" s="255"/>
      <c r="M190" s="256" t="s">
        <v>1</v>
      </c>
      <c r="N190" s="257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374</v>
      </c>
      <c r="AT190" s="229" t="s">
        <v>239</v>
      </c>
      <c r="AU190" s="229" t="s">
        <v>88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287</v>
      </c>
      <c r="BM190" s="229" t="s">
        <v>785</v>
      </c>
    </row>
    <row r="191" s="2" customFormat="1" ht="24.15" customHeight="1">
      <c r="A191" s="38"/>
      <c r="B191" s="39"/>
      <c r="C191" s="218" t="s">
        <v>525</v>
      </c>
      <c r="D191" s="218" t="s">
        <v>145</v>
      </c>
      <c r="E191" s="219" t="s">
        <v>1504</v>
      </c>
      <c r="F191" s="220" t="s">
        <v>1505</v>
      </c>
      <c r="G191" s="221" t="s">
        <v>316</v>
      </c>
      <c r="H191" s="222">
        <v>2</v>
      </c>
      <c r="I191" s="223"/>
      <c r="J191" s="224">
        <f>ROUND(I191*H191,2)</f>
        <v>0</v>
      </c>
      <c r="K191" s="220" t="s">
        <v>149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287</v>
      </c>
      <c r="AT191" s="229" t="s">
        <v>145</v>
      </c>
      <c r="AU191" s="229" t="s">
        <v>88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287</v>
      </c>
      <c r="BM191" s="229" t="s">
        <v>795</v>
      </c>
    </row>
    <row r="192" s="2" customFormat="1" ht="21.75" customHeight="1">
      <c r="A192" s="38"/>
      <c r="B192" s="39"/>
      <c r="C192" s="218" t="s">
        <v>531</v>
      </c>
      <c r="D192" s="218" t="s">
        <v>145</v>
      </c>
      <c r="E192" s="219" t="s">
        <v>1506</v>
      </c>
      <c r="F192" s="220" t="s">
        <v>1507</v>
      </c>
      <c r="G192" s="221" t="s">
        <v>316</v>
      </c>
      <c r="H192" s="222">
        <v>1</v>
      </c>
      <c r="I192" s="223"/>
      <c r="J192" s="224">
        <f>ROUND(I192*H192,2)</f>
        <v>0</v>
      </c>
      <c r="K192" s="220" t="s">
        <v>149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287</v>
      </c>
      <c r="AT192" s="229" t="s">
        <v>145</v>
      </c>
      <c r="AU192" s="229" t="s">
        <v>88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287</v>
      </c>
      <c r="BM192" s="229" t="s">
        <v>806</v>
      </c>
    </row>
    <row r="193" s="2" customFormat="1" ht="21.75" customHeight="1">
      <c r="A193" s="38"/>
      <c r="B193" s="39"/>
      <c r="C193" s="218" t="s">
        <v>425</v>
      </c>
      <c r="D193" s="218" t="s">
        <v>145</v>
      </c>
      <c r="E193" s="219" t="s">
        <v>1508</v>
      </c>
      <c r="F193" s="220" t="s">
        <v>1509</v>
      </c>
      <c r="G193" s="221" t="s">
        <v>316</v>
      </c>
      <c r="H193" s="222">
        <v>1</v>
      </c>
      <c r="I193" s="223"/>
      <c r="J193" s="224">
        <f>ROUND(I193*H193,2)</f>
        <v>0</v>
      </c>
      <c r="K193" s="220" t="s">
        <v>149</v>
      </c>
      <c r="L193" s="44"/>
      <c r="M193" s="225" t="s">
        <v>1</v>
      </c>
      <c r="N193" s="226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287</v>
      </c>
      <c r="AT193" s="229" t="s">
        <v>145</v>
      </c>
      <c r="AU193" s="229" t="s">
        <v>88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287</v>
      </c>
      <c r="BM193" s="229" t="s">
        <v>817</v>
      </c>
    </row>
    <row r="194" s="2" customFormat="1" ht="24.15" customHeight="1">
      <c r="A194" s="38"/>
      <c r="B194" s="39"/>
      <c r="C194" s="218" t="s">
        <v>459</v>
      </c>
      <c r="D194" s="218" t="s">
        <v>145</v>
      </c>
      <c r="E194" s="219" t="s">
        <v>1510</v>
      </c>
      <c r="F194" s="220" t="s">
        <v>1511</v>
      </c>
      <c r="G194" s="221" t="s">
        <v>316</v>
      </c>
      <c r="H194" s="222">
        <v>1</v>
      </c>
      <c r="I194" s="223"/>
      <c r="J194" s="224">
        <f>ROUND(I194*H194,2)</f>
        <v>0</v>
      </c>
      <c r="K194" s="220" t="s">
        <v>149</v>
      </c>
      <c r="L194" s="44"/>
      <c r="M194" s="225" t="s">
        <v>1</v>
      </c>
      <c r="N194" s="226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287</v>
      </c>
      <c r="AT194" s="229" t="s">
        <v>145</v>
      </c>
      <c r="AU194" s="229" t="s">
        <v>88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287</v>
      </c>
      <c r="BM194" s="229" t="s">
        <v>827</v>
      </c>
    </row>
    <row r="195" s="2" customFormat="1" ht="24.15" customHeight="1">
      <c r="A195" s="38"/>
      <c r="B195" s="39"/>
      <c r="C195" s="218" t="s">
        <v>536</v>
      </c>
      <c r="D195" s="218" t="s">
        <v>145</v>
      </c>
      <c r="E195" s="219" t="s">
        <v>1512</v>
      </c>
      <c r="F195" s="220" t="s">
        <v>1513</v>
      </c>
      <c r="G195" s="221" t="s">
        <v>316</v>
      </c>
      <c r="H195" s="222">
        <v>6</v>
      </c>
      <c r="I195" s="223"/>
      <c r="J195" s="224">
        <f>ROUND(I195*H195,2)</f>
        <v>0</v>
      </c>
      <c r="K195" s="220" t="s">
        <v>149</v>
      </c>
      <c r="L195" s="44"/>
      <c r="M195" s="225" t="s">
        <v>1</v>
      </c>
      <c r="N195" s="226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287</v>
      </c>
      <c r="AT195" s="229" t="s">
        <v>145</v>
      </c>
      <c r="AU195" s="229" t="s">
        <v>88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287</v>
      </c>
      <c r="BM195" s="229" t="s">
        <v>847</v>
      </c>
    </row>
    <row r="196" s="2" customFormat="1" ht="24.15" customHeight="1">
      <c r="A196" s="38"/>
      <c r="B196" s="39"/>
      <c r="C196" s="218" t="s">
        <v>551</v>
      </c>
      <c r="D196" s="218" t="s">
        <v>145</v>
      </c>
      <c r="E196" s="219" t="s">
        <v>1514</v>
      </c>
      <c r="F196" s="220" t="s">
        <v>1515</v>
      </c>
      <c r="G196" s="221" t="s">
        <v>316</v>
      </c>
      <c r="H196" s="222">
        <v>1</v>
      </c>
      <c r="I196" s="223"/>
      <c r="J196" s="224">
        <f>ROUND(I196*H196,2)</f>
        <v>0</v>
      </c>
      <c r="K196" s="220" t="s">
        <v>149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287</v>
      </c>
      <c r="AT196" s="229" t="s">
        <v>145</v>
      </c>
      <c r="AU196" s="229" t="s">
        <v>88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287</v>
      </c>
      <c r="BM196" s="229" t="s">
        <v>858</v>
      </c>
    </row>
    <row r="197" s="2" customFormat="1" ht="21.75" customHeight="1">
      <c r="A197" s="38"/>
      <c r="B197" s="39"/>
      <c r="C197" s="218" t="s">
        <v>555</v>
      </c>
      <c r="D197" s="218" t="s">
        <v>145</v>
      </c>
      <c r="E197" s="219" t="s">
        <v>1516</v>
      </c>
      <c r="F197" s="220" t="s">
        <v>1517</v>
      </c>
      <c r="G197" s="221" t="s">
        <v>316</v>
      </c>
      <c r="H197" s="222">
        <v>1</v>
      </c>
      <c r="I197" s="223"/>
      <c r="J197" s="224">
        <f>ROUND(I197*H197,2)</f>
        <v>0</v>
      </c>
      <c r="K197" s="220" t="s">
        <v>149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287</v>
      </c>
      <c r="AT197" s="229" t="s">
        <v>145</v>
      </c>
      <c r="AU197" s="229" t="s">
        <v>88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287</v>
      </c>
      <c r="BM197" s="229" t="s">
        <v>871</v>
      </c>
    </row>
    <row r="198" s="2" customFormat="1" ht="21.75" customHeight="1">
      <c r="A198" s="38"/>
      <c r="B198" s="39"/>
      <c r="C198" s="218" t="s">
        <v>559</v>
      </c>
      <c r="D198" s="218" t="s">
        <v>145</v>
      </c>
      <c r="E198" s="219" t="s">
        <v>1518</v>
      </c>
      <c r="F198" s="220" t="s">
        <v>1519</v>
      </c>
      <c r="G198" s="221" t="s">
        <v>316</v>
      </c>
      <c r="H198" s="222">
        <v>3</v>
      </c>
      <c r="I198" s="223"/>
      <c r="J198" s="224">
        <f>ROUND(I198*H198,2)</f>
        <v>0</v>
      </c>
      <c r="K198" s="220" t="s">
        <v>149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287</v>
      </c>
      <c r="AT198" s="229" t="s">
        <v>145</v>
      </c>
      <c r="AU198" s="229" t="s">
        <v>88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287</v>
      </c>
      <c r="BM198" s="229" t="s">
        <v>882</v>
      </c>
    </row>
    <row r="199" s="2" customFormat="1" ht="24.15" customHeight="1">
      <c r="A199" s="38"/>
      <c r="B199" s="39"/>
      <c r="C199" s="218" t="s">
        <v>565</v>
      </c>
      <c r="D199" s="218" t="s">
        <v>145</v>
      </c>
      <c r="E199" s="219" t="s">
        <v>1520</v>
      </c>
      <c r="F199" s="220" t="s">
        <v>1521</v>
      </c>
      <c r="G199" s="221" t="s">
        <v>316</v>
      </c>
      <c r="H199" s="222">
        <v>2</v>
      </c>
      <c r="I199" s="223"/>
      <c r="J199" s="224">
        <f>ROUND(I199*H199,2)</f>
        <v>0</v>
      </c>
      <c r="K199" s="220" t="s">
        <v>149</v>
      </c>
      <c r="L199" s="44"/>
      <c r="M199" s="225" t="s">
        <v>1</v>
      </c>
      <c r="N199" s="226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287</v>
      </c>
      <c r="AT199" s="229" t="s">
        <v>145</v>
      </c>
      <c r="AU199" s="229" t="s">
        <v>88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287</v>
      </c>
      <c r="BM199" s="229" t="s">
        <v>891</v>
      </c>
    </row>
    <row r="200" s="2" customFormat="1" ht="16.5" customHeight="1">
      <c r="A200" s="38"/>
      <c r="B200" s="39"/>
      <c r="C200" s="218" t="s">
        <v>570</v>
      </c>
      <c r="D200" s="218" t="s">
        <v>145</v>
      </c>
      <c r="E200" s="219" t="s">
        <v>1522</v>
      </c>
      <c r="F200" s="220" t="s">
        <v>1523</v>
      </c>
      <c r="G200" s="221" t="s">
        <v>316</v>
      </c>
      <c r="H200" s="222">
        <v>2</v>
      </c>
      <c r="I200" s="223"/>
      <c r="J200" s="224">
        <f>ROUND(I200*H200,2)</f>
        <v>0</v>
      </c>
      <c r="K200" s="220" t="s">
        <v>149</v>
      </c>
      <c r="L200" s="44"/>
      <c r="M200" s="225" t="s">
        <v>1</v>
      </c>
      <c r="N200" s="226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287</v>
      </c>
      <c r="AT200" s="229" t="s">
        <v>145</v>
      </c>
      <c r="AU200" s="229" t="s">
        <v>88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287</v>
      </c>
      <c r="BM200" s="229" t="s">
        <v>901</v>
      </c>
    </row>
    <row r="201" s="2" customFormat="1" ht="24.15" customHeight="1">
      <c r="A201" s="38"/>
      <c r="B201" s="39"/>
      <c r="C201" s="218" t="s">
        <v>574</v>
      </c>
      <c r="D201" s="218" t="s">
        <v>145</v>
      </c>
      <c r="E201" s="219" t="s">
        <v>1524</v>
      </c>
      <c r="F201" s="220" t="s">
        <v>1525</v>
      </c>
      <c r="G201" s="221" t="s">
        <v>316</v>
      </c>
      <c r="H201" s="222">
        <v>1</v>
      </c>
      <c r="I201" s="223"/>
      <c r="J201" s="224">
        <f>ROUND(I201*H201,2)</f>
        <v>0</v>
      </c>
      <c r="K201" s="220" t="s">
        <v>1385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287</v>
      </c>
      <c r="AT201" s="229" t="s">
        <v>145</v>
      </c>
      <c r="AU201" s="229" t="s">
        <v>88</v>
      </c>
      <c r="AY201" s="17" t="s">
        <v>143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287</v>
      </c>
      <c r="BM201" s="229" t="s">
        <v>911</v>
      </c>
    </row>
    <row r="202" s="2" customFormat="1" ht="24.15" customHeight="1">
      <c r="A202" s="38"/>
      <c r="B202" s="39"/>
      <c r="C202" s="218" t="s">
        <v>578</v>
      </c>
      <c r="D202" s="218" t="s">
        <v>145</v>
      </c>
      <c r="E202" s="219" t="s">
        <v>1526</v>
      </c>
      <c r="F202" s="220" t="s">
        <v>1527</v>
      </c>
      <c r="G202" s="221" t="s">
        <v>1207</v>
      </c>
      <c r="H202" s="282"/>
      <c r="I202" s="223"/>
      <c r="J202" s="224">
        <f>ROUND(I202*H202,2)</f>
        <v>0</v>
      </c>
      <c r="K202" s="220" t="s">
        <v>149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287</v>
      </c>
      <c r="AT202" s="229" t="s">
        <v>145</v>
      </c>
      <c r="AU202" s="229" t="s">
        <v>88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287</v>
      </c>
      <c r="BM202" s="229" t="s">
        <v>920</v>
      </c>
    </row>
    <row r="203" s="12" customFormat="1" ht="22.8" customHeight="1">
      <c r="A203" s="12"/>
      <c r="B203" s="202"/>
      <c r="C203" s="203"/>
      <c r="D203" s="204" t="s">
        <v>77</v>
      </c>
      <c r="E203" s="216" t="s">
        <v>1528</v>
      </c>
      <c r="F203" s="216" t="s">
        <v>1529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SUM(P204:P211)</f>
        <v>0</v>
      </c>
      <c r="Q203" s="210"/>
      <c r="R203" s="211">
        <f>SUM(R204:R211)</f>
        <v>0</v>
      </c>
      <c r="S203" s="210"/>
      <c r="T203" s="212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88</v>
      </c>
      <c r="AT203" s="214" t="s">
        <v>77</v>
      </c>
      <c r="AU203" s="214" t="s">
        <v>86</v>
      </c>
      <c r="AY203" s="213" t="s">
        <v>143</v>
      </c>
      <c r="BK203" s="215">
        <f>SUM(BK204:BK211)</f>
        <v>0</v>
      </c>
    </row>
    <row r="204" s="2" customFormat="1" ht="24.15" customHeight="1">
      <c r="A204" s="38"/>
      <c r="B204" s="39"/>
      <c r="C204" s="218" t="s">
        <v>582</v>
      </c>
      <c r="D204" s="218" t="s">
        <v>145</v>
      </c>
      <c r="E204" s="219" t="s">
        <v>1530</v>
      </c>
      <c r="F204" s="220" t="s">
        <v>1531</v>
      </c>
      <c r="G204" s="221" t="s">
        <v>316</v>
      </c>
      <c r="H204" s="222">
        <v>9</v>
      </c>
      <c r="I204" s="223"/>
      <c r="J204" s="224">
        <f>ROUND(I204*H204,2)</f>
        <v>0</v>
      </c>
      <c r="K204" s="220" t="s">
        <v>149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287</v>
      </c>
      <c r="AT204" s="229" t="s">
        <v>145</v>
      </c>
      <c r="AU204" s="229" t="s">
        <v>88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287</v>
      </c>
      <c r="BM204" s="229" t="s">
        <v>933</v>
      </c>
    </row>
    <row r="205" s="2" customFormat="1" ht="37.8" customHeight="1">
      <c r="A205" s="38"/>
      <c r="B205" s="39"/>
      <c r="C205" s="218" t="s">
        <v>586</v>
      </c>
      <c r="D205" s="218" t="s">
        <v>145</v>
      </c>
      <c r="E205" s="219" t="s">
        <v>1532</v>
      </c>
      <c r="F205" s="220" t="s">
        <v>1533</v>
      </c>
      <c r="G205" s="221" t="s">
        <v>316</v>
      </c>
      <c r="H205" s="222">
        <v>5</v>
      </c>
      <c r="I205" s="223"/>
      <c r="J205" s="224">
        <f>ROUND(I205*H205,2)</f>
        <v>0</v>
      </c>
      <c r="K205" s="220" t="s">
        <v>149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287</v>
      </c>
      <c r="AT205" s="229" t="s">
        <v>145</v>
      </c>
      <c r="AU205" s="229" t="s">
        <v>88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287</v>
      </c>
      <c r="BM205" s="229" t="s">
        <v>949</v>
      </c>
    </row>
    <row r="206" s="2" customFormat="1" ht="37.8" customHeight="1">
      <c r="A206" s="38"/>
      <c r="B206" s="39"/>
      <c r="C206" s="218" t="s">
        <v>589</v>
      </c>
      <c r="D206" s="218" t="s">
        <v>145</v>
      </c>
      <c r="E206" s="219" t="s">
        <v>1534</v>
      </c>
      <c r="F206" s="220" t="s">
        <v>1535</v>
      </c>
      <c r="G206" s="221" t="s">
        <v>316</v>
      </c>
      <c r="H206" s="222">
        <v>1</v>
      </c>
      <c r="I206" s="223"/>
      <c r="J206" s="224">
        <f>ROUND(I206*H206,2)</f>
        <v>0</v>
      </c>
      <c r="K206" s="220" t="s">
        <v>149</v>
      </c>
      <c r="L206" s="44"/>
      <c r="M206" s="225" t="s">
        <v>1</v>
      </c>
      <c r="N206" s="226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287</v>
      </c>
      <c r="AT206" s="229" t="s">
        <v>145</v>
      </c>
      <c r="AU206" s="229" t="s">
        <v>88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86</v>
      </c>
      <c r="BK206" s="230">
        <f>ROUND(I206*H206,2)</f>
        <v>0</v>
      </c>
      <c r="BL206" s="17" t="s">
        <v>287</v>
      </c>
      <c r="BM206" s="229" t="s">
        <v>959</v>
      </c>
    </row>
    <row r="207" s="2" customFormat="1" ht="37.8" customHeight="1">
      <c r="A207" s="38"/>
      <c r="B207" s="39"/>
      <c r="C207" s="218" t="s">
        <v>593</v>
      </c>
      <c r="D207" s="218" t="s">
        <v>145</v>
      </c>
      <c r="E207" s="219" t="s">
        <v>1536</v>
      </c>
      <c r="F207" s="220" t="s">
        <v>1537</v>
      </c>
      <c r="G207" s="221" t="s">
        <v>316</v>
      </c>
      <c r="H207" s="222">
        <v>1</v>
      </c>
      <c r="I207" s="223"/>
      <c r="J207" s="224">
        <f>ROUND(I207*H207,2)</f>
        <v>0</v>
      </c>
      <c r="K207" s="220" t="s">
        <v>149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287</v>
      </c>
      <c r="AT207" s="229" t="s">
        <v>145</v>
      </c>
      <c r="AU207" s="229" t="s">
        <v>88</v>
      </c>
      <c r="AY207" s="17" t="s">
        <v>143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287</v>
      </c>
      <c r="BM207" s="229" t="s">
        <v>969</v>
      </c>
    </row>
    <row r="208" s="2" customFormat="1" ht="37.8" customHeight="1">
      <c r="A208" s="38"/>
      <c r="B208" s="39"/>
      <c r="C208" s="218" t="s">
        <v>597</v>
      </c>
      <c r="D208" s="218" t="s">
        <v>145</v>
      </c>
      <c r="E208" s="219" t="s">
        <v>1538</v>
      </c>
      <c r="F208" s="220" t="s">
        <v>1539</v>
      </c>
      <c r="G208" s="221" t="s">
        <v>316</v>
      </c>
      <c r="H208" s="222">
        <v>2</v>
      </c>
      <c r="I208" s="223"/>
      <c r="J208" s="224">
        <f>ROUND(I208*H208,2)</f>
        <v>0</v>
      </c>
      <c r="K208" s="220" t="s">
        <v>149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287</v>
      </c>
      <c r="AT208" s="229" t="s">
        <v>145</v>
      </c>
      <c r="AU208" s="229" t="s">
        <v>88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287</v>
      </c>
      <c r="BM208" s="229" t="s">
        <v>977</v>
      </c>
    </row>
    <row r="209" s="2" customFormat="1" ht="16.5" customHeight="1">
      <c r="A209" s="38"/>
      <c r="B209" s="39"/>
      <c r="C209" s="218" t="s">
        <v>601</v>
      </c>
      <c r="D209" s="218" t="s">
        <v>145</v>
      </c>
      <c r="E209" s="219" t="s">
        <v>1540</v>
      </c>
      <c r="F209" s="220" t="s">
        <v>1541</v>
      </c>
      <c r="G209" s="221" t="s">
        <v>316</v>
      </c>
      <c r="H209" s="222">
        <v>9</v>
      </c>
      <c r="I209" s="223"/>
      <c r="J209" s="224">
        <f>ROUND(I209*H209,2)</f>
        <v>0</v>
      </c>
      <c r="K209" s="220" t="s">
        <v>149</v>
      </c>
      <c r="L209" s="44"/>
      <c r="M209" s="225" t="s">
        <v>1</v>
      </c>
      <c r="N209" s="226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287</v>
      </c>
      <c r="AT209" s="229" t="s">
        <v>145</v>
      </c>
      <c r="AU209" s="229" t="s">
        <v>88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287</v>
      </c>
      <c r="BM209" s="229" t="s">
        <v>985</v>
      </c>
    </row>
    <row r="210" s="2" customFormat="1" ht="16.5" customHeight="1">
      <c r="A210" s="38"/>
      <c r="B210" s="39"/>
      <c r="C210" s="218" t="s">
        <v>605</v>
      </c>
      <c r="D210" s="218" t="s">
        <v>145</v>
      </c>
      <c r="E210" s="219" t="s">
        <v>1542</v>
      </c>
      <c r="F210" s="220" t="s">
        <v>1543</v>
      </c>
      <c r="G210" s="221" t="s">
        <v>148</v>
      </c>
      <c r="H210" s="222">
        <v>50</v>
      </c>
      <c r="I210" s="223"/>
      <c r="J210" s="224">
        <f>ROUND(I210*H210,2)</f>
        <v>0</v>
      </c>
      <c r="K210" s="220" t="s">
        <v>149</v>
      </c>
      <c r="L210" s="44"/>
      <c r="M210" s="225" t="s">
        <v>1</v>
      </c>
      <c r="N210" s="226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287</v>
      </c>
      <c r="AT210" s="229" t="s">
        <v>145</v>
      </c>
      <c r="AU210" s="229" t="s">
        <v>88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287</v>
      </c>
      <c r="BM210" s="229" t="s">
        <v>993</v>
      </c>
    </row>
    <row r="211" s="2" customFormat="1" ht="24.15" customHeight="1">
      <c r="A211" s="38"/>
      <c r="B211" s="39"/>
      <c r="C211" s="218" t="s">
        <v>610</v>
      </c>
      <c r="D211" s="218" t="s">
        <v>145</v>
      </c>
      <c r="E211" s="219" t="s">
        <v>1544</v>
      </c>
      <c r="F211" s="220" t="s">
        <v>1545</v>
      </c>
      <c r="G211" s="221" t="s">
        <v>1207</v>
      </c>
      <c r="H211" s="282"/>
      <c r="I211" s="223"/>
      <c r="J211" s="224">
        <f>ROUND(I211*H211,2)</f>
        <v>0</v>
      </c>
      <c r="K211" s="220" t="s">
        <v>149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287</v>
      </c>
      <c r="AT211" s="229" t="s">
        <v>145</v>
      </c>
      <c r="AU211" s="229" t="s">
        <v>88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287</v>
      </c>
      <c r="BM211" s="229" t="s">
        <v>1001</v>
      </c>
    </row>
    <row r="212" s="12" customFormat="1" ht="22.8" customHeight="1">
      <c r="A212" s="12"/>
      <c r="B212" s="202"/>
      <c r="C212" s="203"/>
      <c r="D212" s="204" t="s">
        <v>77</v>
      </c>
      <c r="E212" s="216" t="s">
        <v>1082</v>
      </c>
      <c r="F212" s="216" t="s">
        <v>1083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SUM(P213:P217)</f>
        <v>0</v>
      </c>
      <c r="Q212" s="210"/>
      <c r="R212" s="211">
        <f>SUM(R213:R217)</f>
        <v>0</v>
      </c>
      <c r="S212" s="210"/>
      <c r="T212" s="212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88</v>
      </c>
      <c r="AT212" s="214" t="s">
        <v>77</v>
      </c>
      <c r="AU212" s="214" t="s">
        <v>86</v>
      </c>
      <c r="AY212" s="213" t="s">
        <v>143</v>
      </c>
      <c r="BK212" s="215">
        <f>SUM(BK213:BK217)</f>
        <v>0</v>
      </c>
    </row>
    <row r="213" s="2" customFormat="1" ht="24.15" customHeight="1">
      <c r="A213" s="38"/>
      <c r="B213" s="39"/>
      <c r="C213" s="218" t="s">
        <v>615</v>
      </c>
      <c r="D213" s="218" t="s">
        <v>145</v>
      </c>
      <c r="E213" s="219" t="s">
        <v>1546</v>
      </c>
      <c r="F213" s="220" t="s">
        <v>1547</v>
      </c>
      <c r="G213" s="221" t="s">
        <v>160</v>
      </c>
      <c r="H213" s="222">
        <v>105</v>
      </c>
      <c r="I213" s="223"/>
      <c r="J213" s="224">
        <f>ROUND(I213*H213,2)</f>
        <v>0</v>
      </c>
      <c r="K213" s="220" t="s">
        <v>149</v>
      </c>
      <c r="L213" s="44"/>
      <c r="M213" s="225" t="s">
        <v>1</v>
      </c>
      <c r="N213" s="226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287</v>
      </c>
      <c r="AT213" s="229" t="s">
        <v>145</v>
      </c>
      <c r="AU213" s="229" t="s">
        <v>88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287</v>
      </c>
      <c r="BM213" s="229" t="s">
        <v>1009</v>
      </c>
    </row>
    <row r="214" s="2" customFormat="1" ht="24.15" customHeight="1">
      <c r="A214" s="38"/>
      <c r="B214" s="39"/>
      <c r="C214" s="218" t="s">
        <v>620</v>
      </c>
      <c r="D214" s="218" t="s">
        <v>145</v>
      </c>
      <c r="E214" s="219" t="s">
        <v>1548</v>
      </c>
      <c r="F214" s="220" t="s">
        <v>1549</v>
      </c>
      <c r="G214" s="221" t="s">
        <v>160</v>
      </c>
      <c r="H214" s="222">
        <v>105</v>
      </c>
      <c r="I214" s="223"/>
      <c r="J214" s="224">
        <f>ROUND(I214*H214,2)</f>
        <v>0</v>
      </c>
      <c r="K214" s="220" t="s">
        <v>149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287</v>
      </c>
      <c r="AT214" s="229" t="s">
        <v>145</v>
      </c>
      <c r="AU214" s="229" t="s">
        <v>88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287</v>
      </c>
      <c r="BM214" s="229" t="s">
        <v>1020</v>
      </c>
    </row>
    <row r="215" s="2" customFormat="1" ht="21.75" customHeight="1">
      <c r="A215" s="38"/>
      <c r="B215" s="39"/>
      <c r="C215" s="248" t="s">
        <v>624</v>
      </c>
      <c r="D215" s="248" t="s">
        <v>239</v>
      </c>
      <c r="E215" s="249" t="s">
        <v>1550</v>
      </c>
      <c r="F215" s="250" t="s">
        <v>1551</v>
      </c>
      <c r="G215" s="251" t="s">
        <v>1115</v>
      </c>
      <c r="H215" s="252">
        <v>1.8899999999999999</v>
      </c>
      <c r="I215" s="253"/>
      <c r="J215" s="254">
        <f>ROUND(I215*H215,2)</f>
        <v>0</v>
      </c>
      <c r="K215" s="250" t="s">
        <v>149</v>
      </c>
      <c r="L215" s="255"/>
      <c r="M215" s="256" t="s">
        <v>1</v>
      </c>
      <c r="N215" s="257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374</v>
      </c>
      <c r="AT215" s="229" t="s">
        <v>239</v>
      </c>
      <c r="AU215" s="229" t="s">
        <v>88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287</v>
      </c>
      <c r="BM215" s="229" t="s">
        <v>1029</v>
      </c>
    </row>
    <row r="216" s="2" customFormat="1" ht="24.15" customHeight="1">
      <c r="A216" s="38"/>
      <c r="B216" s="39"/>
      <c r="C216" s="218" t="s">
        <v>628</v>
      </c>
      <c r="D216" s="218" t="s">
        <v>145</v>
      </c>
      <c r="E216" s="219" t="s">
        <v>1552</v>
      </c>
      <c r="F216" s="220" t="s">
        <v>1553</v>
      </c>
      <c r="G216" s="221" t="s">
        <v>160</v>
      </c>
      <c r="H216" s="222">
        <v>105</v>
      </c>
      <c r="I216" s="223"/>
      <c r="J216" s="224">
        <f>ROUND(I216*H216,2)</f>
        <v>0</v>
      </c>
      <c r="K216" s="220" t="s">
        <v>149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287</v>
      </c>
      <c r="AT216" s="229" t="s">
        <v>145</v>
      </c>
      <c r="AU216" s="229" t="s">
        <v>88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287</v>
      </c>
      <c r="BM216" s="229" t="s">
        <v>1040</v>
      </c>
    </row>
    <row r="217" s="2" customFormat="1" ht="21.75" customHeight="1">
      <c r="A217" s="38"/>
      <c r="B217" s="39"/>
      <c r="C217" s="248" t="s">
        <v>632</v>
      </c>
      <c r="D217" s="248" t="s">
        <v>239</v>
      </c>
      <c r="E217" s="249" t="s">
        <v>1554</v>
      </c>
      <c r="F217" s="250" t="s">
        <v>1555</v>
      </c>
      <c r="G217" s="251" t="s">
        <v>1115</v>
      </c>
      <c r="H217" s="252">
        <v>5.6699999999999999</v>
      </c>
      <c r="I217" s="253"/>
      <c r="J217" s="254">
        <f>ROUND(I217*H217,2)</f>
        <v>0</v>
      </c>
      <c r="K217" s="250" t="s">
        <v>149</v>
      </c>
      <c r="L217" s="255"/>
      <c r="M217" s="256" t="s">
        <v>1</v>
      </c>
      <c r="N217" s="257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374</v>
      </c>
      <c r="AT217" s="229" t="s">
        <v>239</v>
      </c>
      <c r="AU217" s="229" t="s">
        <v>88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86</v>
      </c>
      <c r="BK217" s="230">
        <f>ROUND(I217*H217,2)</f>
        <v>0</v>
      </c>
      <c r="BL217" s="17" t="s">
        <v>287</v>
      </c>
      <c r="BM217" s="229" t="s">
        <v>1049</v>
      </c>
    </row>
    <row r="218" s="12" customFormat="1" ht="25.92" customHeight="1">
      <c r="A218" s="12"/>
      <c r="B218" s="202"/>
      <c r="C218" s="203"/>
      <c r="D218" s="204" t="s">
        <v>77</v>
      </c>
      <c r="E218" s="205" t="s">
        <v>1556</v>
      </c>
      <c r="F218" s="205" t="s">
        <v>1556</v>
      </c>
      <c r="G218" s="203"/>
      <c r="H218" s="203"/>
      <c r="I218" s="206"/>
      <c r="J218" s="207">
        <f>BK218</f>
        <v>0</v>
      </c>
      <c r="K218" s="203"/>
      <c r="L218" s="208"/>
      <c r="M218" s="209"/>
      <c r="N218" s="210"/>
      <c r="O218" s="210"/>
      <c r="P218" s="211">
        <f>P219</f>
        <v>0</v>
      </c>
      <c r="Q218" s="210"/>
      <c r="R218" s="211">
        <f>R219</f>
        <v>0</v>
      </c>
      <c r="S218" s="210"/>
      <c r="T218" s="212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86</v>
      </c>
      <c r="AT218" s="214" t="s">
        <v>77</v>
      </c>
      <c r="AU218" s="214" t="s">
        <v>78</v>
      </c>
      <c r="AY218" s="213" t="s">
        <v>143</v>
      </c>
      <c r="BK218" s="215">
        <f>BK219</f>
        <v>0</v>
      </c>
    </row>
    <row r="219" s="12" customFormat="1" ht="22.8" customHeight="1">
      <c r="A219" s="12"/>
      <c r="B219" s="202"/>
      <c r="C219" s="203"/>
      <c r="D219" s="204" t="s">
        <v>77</v>
      </c>
      <c r="E219" s="216" t="s">
        <v>1557</v>
      </c>
      <c r="F219" s="216" t="s">
        <v>1558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SUM(P220:P221)</f>
        <v>0</v>
      </c>
      <c r="Q219" s="210"/>
      <c r="R219" s="211">
        <f>SUM(R220:R221)</f>
        <v>0</v>
      </c>
      <c r="S219" s="210"/>
      <c r="T219" s="212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86</v>
      </c>
      <c r="AT219" s="214" t="s">
        <v>77</v>
      </c>
      <c r="AU219" s="214" t="s">
        <v>86</v>
      </c>
      <c r="AY219" s="213" t="s">
        <v>143</v>
      </c>
      <c r="BK219" s="215">
        <f>SUM(BK220:BK221)</f>
        <v>0</v>
      </c>
    </row>
    <row r="220" s="2" customFormat="1" ht="44.25" customHeight="1">
      <c r="A220" s="38"/>
      <c r="B220" s="39"/>
      <c r="C220" s="218" t="s">
        <v>636</v>
      </c>
      <c r="D220" s="218" t="s">
        <v>145</v>
      </c>
      <c r="E220" s="219" t="s">
        <v>1557</v>
      </c>
      <c r="F220" s="220" t="s">
        <v>1559</v>
      </c>
      <c r="G220" s="221" t="s">
        <v>1560</v>
      </c>
      <c r="H220" s="222">
        <v>45</v>
      </c>
      <c r="I220" s="223"/>
      <c r="J220" s="224">
        <f>ROUND(I220*H220,2)</f>
        <v>0</v>
      </c>
      <c r="K220" s="220" t="s">
        <v>1385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150</v>
      </c>
      <c r="AT220" s="229" t="s">
        <v>145</v>
      </c>
      <c r="AU220" s="229" t="s">
        <v>88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86</v>
      </c>
      <c r="BK220" s="230">
        <f>ROUND(I220*H220,2)</f>
        <v>0</v>
      </c>
      <c r="BL220" s="17" t="s">
        <v>150</v>
      </c>
      <c r="BM220" s="229" t="s">
        <v>1057</v>
      </c>
    </row>
    <row r="221" s="2" customFormat="1" ht="24.15" customHeight="1">
      <c r="A221" s="38"/>
      <c r="B221" s="39"/>
      <c r="C221" s="248" t="s">
        <v>640</v>
      </c>
      <c r="D221" s="248" t="s">
        <v>239</v>
      </c>
      <c r="E221" s="249" t="s">
        <v>1561</v>
      </c>
      <c r="F221" s="250" t="s">
        <v>1562</v>
      </c>
      <c r="G221" s="251" t="s">
        <v>1563</v>
      </c>
      <c r="H221" s="252">
        <v>1</v>
      </c>
      <c r="I221" s="253"/>
      <c r="J221" s="254">
        <f>ROUND(I221*H221,2)</f>
        <v>0</v>
      </c>
      <c r="K221" s="250" t="s">
        <v>1385</v>
      </c>
      <c r="L221" s="255"/>
      <c r="M221" s="283" t="s">
        <v>1</v>
      </c>
      <c r="N221" s="284" t="s">
        <v>43</v>
      </c>
      <c r="O221" s="245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182</v>
      </c>
      <c r="AT221" s="229" t="s">
        <v>239</v>
      </c>
      <c r="AU221" s="229" t="s">
        <v>88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150</v>
      </c>
      <c r="BM221" s="229" t="s">
        <v>1065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Dm3sdaxtBQ3i4FZNSBK1DjVFui03gxn1wBkY1MBg/TTU+VLZnLSFtMtCMO3VIZOETYy+F6Ko1a1itQQwMy2hDQ==" hashValue="f7ZqAPYhSevtIat+kvYgWQMgzfWRhR1Zaa93JhcGLt8BaeUK4PItAbU0AccEykZvoC6r9k5WEG2lySEQNk0dqA==" algorithmName="SHA-512" password="CC35"/>
  <autoFilter ref="C125:K22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Krnov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04 679 199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TPROJEKT AED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ROUND((SUM(BE121:BE263)),  2)</f>
        <v>0</v>
      </c>
      <c r="G33" s="38"/>
      <c r="H33" s="38"/>
      <c r="I33" s="155">
        <v>0.20999999999999999</v>
      </c>
      <c r="J33" s="154">
        <f>ROUND(((SUM(BE121:BE263))*I33),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ROUND((SUM(BF121:BF263)),  2)</f>
        <v>0</v>
      </c>
      <c r="G34" s="38"/>
      <c r="H34" s="38"/>
      <c r="I34" s="155">
        <v>0.14999999999999999</v>
      </c>
      <c r="J34" s="154">
        <f>ROUND(((SUM(BF121:BF263))*I34),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ROUND((SUM(BG121:BG263)),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ROUND((SUM(BH121:BH263)),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ROUND((SUM(BI121:BI263)),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740 -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1565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1566</v>
      </c>
      <c r="E98" s="182"/>
      <c r="F98" s="182"/>
      <c r="G98" s="182"/>
      <c r="H98" s="182"/>
      <c r="I98" s="182"/>
      <c r="J98" s="183">
        <f>J176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1567</v>
      </c>
      <c r="E99" s="182"/>
      <c r="F99" s="182"/>
      <c r="G99" s="182"/>
      <c r="H99" s="182"/>
      <c r="I99" s="182"/>
      <c r="J99" s="183">
        <f>J250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1568</v>
      </c>
      <c r="E100" s="182"/>
      <c r="F100" s="182"/>
      <c r="G100" s="182"/>
      <c r="H100" s="182"/>
      <c r="I100" s="182"/>
      <c r="J100" s="183">
        <f>J254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1569</v>
      </c>
      <c r="E101" s="182"/>
      <c r="F101" s="182"/>
      <c r="G101" s="182"/>
      <c r="H101" s="182"/>
      <c r="I101" s="182"/>
      <c r="J101" s="183">
        <f>J262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Přístavba požární zbrojnice, ulice Partyzánů, Krnov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740 - Elektroinstalace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31. 1. 2020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Město Krnov</v>
      </c>
      <c r="G117" s="40"/>
      <c r="H117" s="40"/>
      <c r="I117" s="32" t="s">
        <v>30</v>
      </c>
      <c r="J117" s="36" t="str">
        <f>E21</f>
        <v>TPROJEKT AED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129</v>
      </c>
      <c r="D120" s="194" t="s">
        <v>63</v>
      </c>
      <c r="E120" s="194" t="s">
        <v>59</v>
      </c>
      <c r="F120" s="194" t="s">
        <v>60</v>
      </c>
      <c r="G120" s="194" t="s">
        <v>130</v>
      </c>
      <c r="H120" s="194" t="s">
        <v>131</v>
      </c>
      <c r="I120" s="194" t="s">
        <v>132</v>
      </c>
      <c r="J120" s="194" t="s">
        <v>121</v>
      </c>
      <c r="K120" s="195" t="s">
        <v>133</v>
      </c>
      <c r="L120" s="196"/>
      <c r="M120" s="100" t="s">
        <v>1</v>
      </c>
      <c r="N120" s="101" t="s">
        <v>42</v>
      </c>
      <c r="O120" s="101" t="s">
        <v>134</v>
      </c>
      <c r="P120" s="101" t="s">
        <v>135</v>
      </c>
      <c r="Q120" s="101" t="s">
        <v>136</v>
      </c>
      <c r="R120" s="101" t="s">
        <v>137</v>
      </c>
      <c r="S120" s="101" t="s">
        <v>138</v>
      </c>
      <c r="T120" s="102" t="s">
        <v>139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140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P122+P176+P250+P254+P262</f>
        <v>0</v>
      </c>
      <c r="Q121" s="104"/>
      <c r="R121" s="199">
        <f>R122+R176+R250+R254+R262</f>
        <v>0</v>
      </c>
      <c r="S121" s="104"/>
      <c r="T121" s="200">
        <f>T122+T176+T250+T254+T262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123</v>
      </c>
      <c r="BK121" s="201">
        <f>BK122+BK176+BK250+BK254+BK262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1570</v>
      </c>
      <c r="F122" s="205" t="s">
        <v>1571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SUM(P123:P175)</f>
        <v>0</v>
      </c>
      <c r="Q122" s="210"/>
      <c r="R122" s="211">
        <f>SUM(R123:R175)</f>
        <v>0</v>
      </c>
      <c r="S122" s="210"/>
      <c r="T122" s="212">
        <f>SUM(T123:T175)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78</v>
      </c>
      <c r="AY122" s="213" t="s">
        <v>143</v>
      </c>
      <c r="BK122" s="215">
        <f>SUM(BK123:BK175)</f>
        <v>0</v>
      </c>
    </row>
    <row r="123" s="2" customFormat="1" ht="21.75" customHeight="1">
      <c r="A123" s="38"/>
      <c r="B123" s="39"/>
      <c r="C123" s="218" t="s">
        <v>78</v>
      </c>
      <c r="D123" s="218" t="s">
        <v>145</v>
      </c>
      <c r="E123" s="219" t="s">
        <v>1572</v>
      </c>
      <c r="F123" s="220" t="s">
        <v>1573</v>
      </c>
      <c r="G123" s="221" t="s">
        <v>160</v>
      </c>
      <c r="H123" s="222">
        <v>30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150</v>
      </c>
      <c r="AT123" s="229" t="s">
        <v>145</v>
      </c>
      <c r="AU123" s="229" t="s">
        <v>86</v>
      </c>
      <c r="AY123" s="17" t="s">
        <v>143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86</v>
      </c>
      <c r="BK123" s="230">
        <f>ROUND(I123*H123,2)</f>
        <v>0</v>
      </c>
      <c r="BL123" s="17" t="s">
        <v>150</v>
      </c>
      <c r="BM123" s="229" t="s">
        <v>88</v>
      </c>
    </row>
    <row r="124" s="2" customFormat="1" ht="21.75" customHeight="1">
      <c r="A124" s="38"/>
      <c r="B124" s="39"/>
      <c r="C124" s="218" t="s">
        <v>78</v>
      </c>
      <c r="D124" s="218" t="s">
        <v>145</v>
      </c>
      <c r="E124" s="219" t="s">
        <v>1574</v>
      </c>
      <c r="F124" s="220" t="s">
        <v>1575</v>
      </c>
      <c r="G124" s="221" t="s">
        <v>160</v>
      </c>
      <c r="H124" s="222">
        <v>30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150</v>
      </c>
      <c r="AT124" s="229" t="s">
        <v>145</v>
      </c>
      <c r="AU124" s="229" t="s">
        <v>86</v>
      </c>
      <c r="AY124" s="17" t="s">
        <v>143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150</v>
      </c>
      <c r="BM124" s="229" t="s">
        <v>150</v>
      </c>
    </row>
    <row r="125" s="2" customFormat="1" ht="24.15" customHeight="1">
      <c r="A125" s="38"/>
      <c r="B125" s="39"/>
      <c r="C125" s="218" t="s">
        <v>78</v>
      </c>
      <c r="D125" s="218" t="s">
        <v>145</v>
      </c>
      <c r="E125" s="219" t="s">
        <v>1576</v>
      </c>
      <c r="F125" s="220" t="s">
        <v>1577</v>
      </c>
      <c r="G125" s="221" t="s">
        <v>160</v>
      </c>
      <c r="H125" s="222">
        <v>10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150</v>
      </c>
      <c r="AT125" s="229" t="s">
        <v>145</v>
      </c>
      <c r="AU125" s="229" t="s">
        <v>86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150</v>
      </c>
      <c r="BM125" s="229" t="s">
        <v>173</v>
      </c>
    </row>
    <row r="126" s="2" customFormat="1" ht="37.8" customHeight="1">
      <c r="A126" s="38"/>
      <c r="B126" s="39"/>
      <c r="C126" s="218" t="s">
        <v>78</v>
      </c>
      <c r="D126" s="218" t="s">
        <v>145</v>
      </c>
      <c r="E126" s="219" t="s">
        <v>1578</v>
      </c>
      <c r="F126" s="220" t="s">
        <v>1579</v>
      </c>
      <c r="G126" s="221" t="s">
        <v>1176</v>
      </c>
      <c r="H126" s="222">
        <v>50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43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150</v>
      </c>
      <c r="AT126" s="229" t="s">
        <v>145</v>
      </c>
      <c r="AU126" s="229" t="s">
        <v>86</v>
      </c>
      <c r="AY126" s="17" t="s">
        <v>143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86</v>
      </c>
      <c r="BK126" s="230">
        <f>ROUND(I126*H126,2)</f>
        <v>0</v>
      </c>
      <c r="BL126" s="17" t="s">
        <v>150</v>
      </c>
      <c r="BM126" s="229" t="s">
        <v>182</v>
      </c>
    </row>
    <row r="127" s="2" customFormat="1" ht="16.5" customHeight="1">
      <c r="A127" s="38"/>
      <c r="B127" s="39"/>
      <c r="C127" s="218" t="s">
        <v>78</v>
      </c>
      <c r="D127" s="218" t="s">
        <v>145</v>
      </c>
      <c r="E127" s="219" t="s">
        <v>1580</v>
      </c>
      <c r="F127" s="220" t="s">
        <v>1581</v>
      </c>
      <c r="G127" s="221" t="s">
        <v>1176</v>
      </c>
      <c r="H127" s="222">
        <v>120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150</v>
      </c>
      <c r="AT127" s="229" t="s">
        <v>145</v>
      </c>
      <c r="AU127" s="229" t="s">
        <v>86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150</v>
      </c>
      <c r="BM127" s="229" t="s">
        <v>257</v>
      </c>
    </row>
    <row r="128" s="2" customFormat="1" ht="24.15" customHeight="1">
      <c r="A128" s="38"/>
      <c r="B128" s="39"/>
      <c r="C128" s="218" t="s">
        <v>78</v>
      </c>
      <c r="D128" s="218" t="s">
        <v>145</v>
      </c>
      <c r="E128" s="219" t="s">
        <v>1582</v>
      </c>
      <c r="F128" s="220" t="s">
        <v>1583</v>
      </c>
      <c r="G128" s="221" t="s">
        <v>1176</v>
      </c>
      <c r="H128" s="222">
        <v>200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86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267</v>
      </c>
    </row>
    <row r="129" s="2" customFormat="1" ht="16.5" customHeight="1">
      <c r="A129" s="38"/>
      <c r="B129" s="39"/>
      <c r="C129" s="218" t="s">
        <v>78</v>
      </c>
      <c r="D129" s="218" t="s">
        <v>145</v>
      </c>
      <c r="E129" s="219" t="s">
        <v>1584</v>
      </c>
      <c r="F129" s="220" t="s">
        <v>1585</v>
      </c>
      <c r="G129" s="221" t="s">
        <v>1176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86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279</v>
      </c>
    </row>
    <row r="130" s="2" customFormat="1" ht="16.5" customHeight="1">
      <c r="A130" s="38"/>
      <c r="B130" s="39"/>
      <c r="C130" s="218" t="s">
        <v>78</v>
      </c>
      <c r="D130" s="218" t="s">
        <v>145</v>
      </c>
      <c r="E130" s="219" t="s">
        <v>1586</v>
      </c>
      <c r="F130" s="220" t="s">
        <v>1587</v>
      </c>
      <c r="G130" s="221" t="s">
        <v>1115</v>
      </c>
      <c r="H130" s="222">
        <v>25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86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150</v>
      </c>
      <c r="BM130" s="229" t="s">
        <v>287</v>
      </c>
    </row>
    <row r="131" s="2" customFormat="1" ht="21.75" customHeight="1">
      <c r="A131" s="38"/>
      <c r="B131" s="39"/>
      <c r="C131" s="218" t="s">
        <v>78</v>
      </c>
      <c r="D131" s="218" t="s">
        <v>145</v>
      </c>
      <c r="E131" s="219" t="s">
        <v>1588</v>
      </c>
      <c r="F131" s="220" t="s">
        <v>1589</v>
      </c>
      <c r="G131" s="221" t="s">
        <v>1176</v>
      </c>
      <c r="H131" s="222">
        <v>2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86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299</v>
      </c>
    </row>
    <row r="132" s="2" customFormat="1" ht="24.15" customHeight="1">
      <c r="A132" s="38"/>
      <c r="B132" s="39"/>
      <c r="C132" s="218" t="s">
        <v>78</v>
      </c>
      <c r="D132" s="218" t="s">
        <v>145</v>
      </c>
      <c r="E132" s="219" t="s">
        <v>1590</v>
      </c>
      <c r="F132" s="220" t="s">
        <v>1591</v>
      </c>
      <c r="G132" s="221" t="s">
        <v>160</v>
      </c>
      <c r="H132" s="222">
        <v>50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86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313</v>
      </c>
    </row>
    <row r="133" s="2" customFormat="1" ht="24.15" customHeight="1">
      <c r="A133" s="38"/>
      <c r="B133" s="39"/>
      <c r="C133" s="218" t="s">
        <v>78</v>
      </c>
      <c r="D133" s="218" t="s">
        <v>145</v>
      </c>
      <c r="E133" s="219" t="s">
        <v>1592</v>
      </c>
      <c r="F133" s="220" t="s">
        <v>1593</v>
      </c>
      <c r="G133" s="221" t="s">
        <v>1176</v>
      </c>
      <c r="H133" s="222">
        <v>153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86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321</v>
      </c>
    </row>
    <row r="134" s="2" customFormat="1" ht="24.15" customHeight="1">
      <c r="A134" s="38"/>
      <c r="B134" s="39"/>
      <c r="C134" s="218" t="s">
        <v>78</v>
      </c>
      <c r="D134" s="218" t="s">
        <v>145</v>
      </c>
      <c r="E134" s="219" t="s">
        <v>1594</v>
      </c>
      <c r="F134" s="220" t="s">
        <v>1595</v>
      </c>
      <c r="G134" s="221" t="s">
        <v>1176</v>
      </c>
      <c r="H134" s="222">
        <v>120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86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329</v>
      </c>
    </row>
    <row r="135" s="2" customFormat="1" ht="24.15" customHeight="1">
      <c r="A135" s="38"/>
      <c r="B135" s="39"/>
      <c r="C135" s="218" t="s">
        <v>78</v>
      </c>
      <c r="D135" s="218" t="s">
        <v>145</v>
      </c>
      <c r="E135" s="219" t="s">
        <v>1596</v>
      </c>
      <c r="F135" s="220" t="s">
        <v>1597</v>
      </c>
      <c r="G135" s="221" t="s">
        <v>1176</v>
      </c>
      <c r="H135" s="222">
        <v>20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86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341</v>
      </c>
    </row>
    <row r="136" s="2" customFormat="1" ht="24.15" customHeight="1">
      <c r="A136" s="38"/>
      <c r="B136" s="39"/>
      <c r="C136" s="218" t="s">
        <v>78</v>
      </c>
      <c r="D136" s="218" t="s">
        <v>145</v>
      </c>
      <c r="E136" s="219" t="s">
        <v>1598</v>
      </c>
      <c r="F136" s="220" t="s">
        <v>1599</v>
      </c>
      <c r="G136" s="221" t="s">
        <v>1176</v>
      </c>
      <c r="H136" s="222">
        <v>8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86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150</v>
      </c>
      <c r="BM136" s="229" t="s">
        <v>351</v>
      </c>
    </row>
    <row r="137" s="2" customFormat="1" ht="33" customHeight="1">
      <c r="A137" s="38"/>
      <c r="B137" s="39"/>
      <c r="C137" s="218" t="s">
        <v>78</v>
      </c>
      <c r="D137" s="218" t="s">
        <v>145</v>
      </c>
      <c r="E137" s="219" t="s">
        <v>1600</v>
      </c>
      <c r="F137" s="220" t="s">
        <v>1601</v>
      </c>
      <c r="G137" s="221" t="s">
        <v>1176</v>
      </c>
      <c r="H137" s="222">
        <v>17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150</v>
      </c>
      <c r="AT137" s="229" t="s">
        <v>145</v>
      </c>
      <c r="AU137" s="229" t="s">
        <v>86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150</v>
      </c>
      <c r="BM137" s="229" t="s">
        <v>363</v>
      </c>
    </row>
    <row r="138" s="2" customFormat="1" ht="21.75" customHeight="1">
      <c r="A138" s="38"/>
      <c r="B138" s="39"/>
      <c r="C138" s="218" t="s">
        <v>78</v>
      </c>
      <c r="D138" s="218" t="s">
        <v>145</v>
      </c>
      <c r="E138" s="219" t="s">
        <v>1602</v>
      </c>
      <c r="F138" s="220" t="s">
        <v>1603</v>
      </c>
      <c r="G138" s="221" t="s">
        <v>1176</v>
      </c>
      <c r="H138" s="222">
        <v>3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150</v>
      </c>
      <c r="AT138" s="229" t="s">
        <v>145</v>
      </c>
      <c r="AU138" s="229" t="s">
        <v>86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150</v>
      </c>
      <c r="BM138" s="229" t="s">
        <v>374</v>
      </c>
    </row>
    <row r="139" s="2" customFormat="1" ht="21.75" customHeight="1">
      <c r="A139" s="38"/>
      <c r="B139" s="39"/>
      <c r="C139" s="218" t="s">
        <v>78</v>
      </c>
      <c r="D139" s="218" t="s">
        <v>145</v>
      </c>
      <c r="E139" s="219" t="s">
        <v>1604</v>
      </c>
      <c r="F139" s="220" t="s">
        <v>1605</v>
      </c>
      <c r="G139" s="221" t="s">
        <v>1176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145</v>
      </c>
      <c r="AU139" s="229" t="s">
        <v>86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150</v>
      </c>
      <c r="BM139" s="229" t="s">
        <v>387</v>
      </c>
    </row>
    <row r="140" s="2" customFormat="1" ht="33" customHeight="1">
      <c r="A140" s="38"/>
      <c r="B140" s="39"/>
      <c r="C140" s="218" t="s">
        <v>78</v>
      </c>
      <c r="D140" s="218" t="s">
        <v>145</v>
      </c>
      <c r="E140" s="219" t="s">
        <v>1606</v>
      </c>
      <c r="F140" s="220" t="s">
        <v>1607</v>
      </c>
      <c r="G140" s="221" t="s">
        <v>1176</v>
      </c>
      <c r="H140" s="222">
        <v>6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150</v>
      </c>
      <c r="AT140" s="229" t="s">
        <v>145</v>
      </c>
      <c r="AU140" s="229" t="s">
        <v>86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150</v>
      </c>
      <c r="BM140" s="229" t="s">
        <v>395</v>
      </c>
    </row>
    <row r="141" s="2" customFormat="1" ht="24.15" customHeight="1">
      <c r="A141" s="38"/>
      <c r="B141" s="39"/>
      <c r="C141" s="218" t="s">
        <v>78</v>
      </c>
      <c r="D141" s="218" t="s">
        <v>145</v>
      </c>
      <c r="E141" s="219" t="s">
        <v>1608</v>
      </c>
      <c r="F141" s="220" t="s">
        <v>1609</v>
      </c>
      <c r="G141" s="221" t="s">
        <v>1176</v>
      </c>
      <c r="H141" s="222">
        <v>2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145</v>
      </c>
      <c r="AU141" s="229" t="s">
        <v>86</v>
      </c>
      <c r="AY141" s="17" t="s">
        <v>143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86</v>
      </c>
      <c r="BK141" s="230">
        <f>ROUND(I141*H141,2)</f>
        <v>0</v>
      </c>
      <c r="BL141" s="17" t="s">
        <v>150</v>
      </c>
      <c r="BM141" s="229" t="s">
        <v>405</v>
      </c>
    </row>
    <row r="142" s="2" customFormat="1" ht="16.5" customHeight="1">
      <c r="A142" s="38"/>
      <c r="B142" s="39"/>
      <c r="C142" s="218" t="s">
        <v>78</v>
      </c>
      <c r="D142" s="218" t="s">
        <v>145</v>
      </c>
      <c r="E142" s="219" t="s">
        <v>1610</v>
      </c>
      <c r="F142" s="220" t="s">
        <v>1611</v>
      </c>
      <c r="G142" s="221" t="s">
        <v>1176</v>
      </c>
      <c r="H142" s="222">
        <v>2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150</v>
      </c>
      <c r="AT142" s="229" t="s">
        <v>145</v>
      </c>
      <c r="AU142" s="229" t="s">
        <v>86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150</v>
      </c>
      <c r="BM142" s="229" t="s">
        <v>415</v>
      </c>
    </row>
    <row r="143" s="2" customFormat="1" ht="24.15" customHeight="1">
      <c r="A143" s="38"/>
      <c r="B143" s="39"/>
      <c r="C143" s="218" t="s">
        <v>78</v>
      </c>
      <c r="D143" s="218" t="s">
        <v>145</v>
      </c>
      <c r="E143" s="219" t="s">
        <v>1612</v>
      </c>
      <c r="F143" s="220" t="s">
        <v>1613</v>
      </c>
      <c r="G143" s="221" t="s">
        <v>1176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86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150</v>
      </c>
      <c r="BM143" s="229" t="s">
        <v>427</v>
      </c>
    </row>
    <row r="144" s="2" customFormat="1" ht="16.5" customHeight="1">
      <c r="A144" s="38"/>
      <c r="B144" s="39"/>
      <c r="C144" s="218" t="s">
        <v>78</v>
      </c>
      <c r="D144" s="218" t="s">
        <v>145</v>
      </c>
      <c r="E144" s="219" t="s">
        <v>1614</v>
      </c>
      <c r="F144" s="220" t="s">
        <v>1615</v>
      </c>
      <c r="G144" s="221" t="s">
        <v>1176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86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150</v>
      </c>
      <c r="BM144" s="229" t="s">
        <v>437</v>
      </c>
    </row>
    <row r="145" s="2" customFormat="1" ht="24.15" customHeight="1">
      <c r="A145" s="38"/>
      <c r="B145" s="39"/>
      <c r="C145" s="218" t="s">
        <v>78</v>
      </c>
      <c r="D145" s="218" t="s">
        <v>145</v>
      </c>
      <c r="E145" s="219" t="s">
        <v>1616</v>
      </c>
      <c r="F145" s="220" t="s">
        <v>1617</v>
      </c>
      <c r="G145" s="221" t="s">
        <v>1176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86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150</v>
      </c>
      <c r="BM145" s="229" t="s">
        <v>454</v>
      </c>
    </row>
    <row r="146" s="2" customFormat="1" ht="24.15" customHeight="1">
      <c r="A146" s="38"/>
      <c r="B146" s="39"/>
      <c r="C146" s="218" t="s">
        <v>78</v>
      </c>
      <c r="D146" s="218" t="s">
        <v>145</v>
      </c>
      <c r="E146" s="219" t="s">
        <v>1618</v>
      </c>
      <c r="F146" s="220" t="s">
        <v>1619</v>
      </c>
      <c r="G146" s="221" t="s">
        <v>1176</v>
      </c>
      <c r="H146" s="222">
        <v>11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86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150</v>
      </c>
      <c r="BM146" s="229" t="s">
        <v>466</v>
      </c>
    </row>
    <row r="147" s="2" customFormat="1" ht="33" customHeight="1">
      <c r="A147" s="38"/>
      <c r="B147" s="39"/>
      <c r="C147" s="218" t="s">
        <v>78</v>
      </c>
      <c r="D147" s="218" t="s">
        <v>145</v>
      </c>
      <c r="E147" s="219" t="s">
        <v>1620</v>
      </c>
      <c r="F147" s="220" t="s">
        <v>1621</v>
      </c>
      <c r="G147" s="221" t="s">
        <v>1176</v>
      </c>
      <c r="H147" s="222">
        <v>3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86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150</v>
      </c>
      <c r="BM147" s="229" t="s">
        <v>478</v>
      </c>
    </row>
    <row r="148" s="2" customFormat="1" ht="16.5" customHeight="1">
      <c r="A148" s="38"/>
      <c r="B148" s="39"/>
      <c r="C148" s="218" t="s">
        <v>78</v>
      </c>
      <c r="D148" s="218" t="s">
        <v>145</v>
      </c>
      <c r="E148" s="219" t="s">
        <v>1622</v>
      </c>
      <c r="F148" s="220" t="s">
        <v>1623</v>
      </c>
      <c r="G148" s="221" t="s">
        <v>1176</v>
      </c>
      <c r="H148" s="222">
        <v>29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86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150</v>
      </c>
      <c r="BM148" s="229" t="s">
        <v>488</v>
      </c>
    </row>
    <row r="149" s="2" customFormat="1" ht="24.15" customHeight="1">
      <c r="A149" s="38"/>
      <c r="B149" s="39"/>
      <c r="C149" s="218" t="s">
        <v>78</v>
      </c>
      <c r="D149" s="218" t="s">
        <v>145</v>
      </c>
      <c r="E149" s="219" t="s">
        <v>1624</v>
      </c>
      <c r="F149" s="220" t="s">
        <v>1625</v>
      </c>
      <c r="G149" s="221" t="s">
        <v>1176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86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150</v>
      </c>
      <c r="BM149" s="229" t="s">
        <v>498</v>
      </c>
    </row>
    <row r="150" s="2" customFormat="1" ht="21.75" customHeight="1">
      <c r="A150" s="38"/>
      <c r="B150" s="39"/>
      <c r="C150" s="218" t="s">
        <v>78</v>
      </c>
      <c r="D150" s="218" t="s">
        <v>145</v>
      </c>
      <c r="E150" s="219" t="s">
        <v>1626</v>
      </c>
      <c r="F150" s="220" t="s">
        <v>1627</v>
      </c>
      <c r="G150" s="221" t="s">
        <v>1176</v>
      </c>
      <c r="H150" s="222">
        <v>12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86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150</v>
      </c>
      <c r="BM150" s="229" t="s">
        <v>509</v>
      </c>
    </row>
    <row r="151" s="2" customFormat="1" ht="24.15" customHeight="1">
      <c r="A151" s="38"/>
      <c r="B151" s="39"/>
      <c r="C151" s="218" t="s">
        <v>78</v>
      </c>
      <c r="D151" s="218" t="s">
        <v>145</v>
      </c>
      <c r="E151" s="219" t="s">
        <v>1628</v>
      </c>
      <c r="F151" s="220" t="s">
        <v>1629</v>
      </c>
      <c r="G151" s="221" t="s">
        <v>160</v>
      </c>
      <c r="H151" s="222">
        <v>120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86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150</v>
      </c>
      <c r="BM151" s="229" t="s">
        <v>520</v>
      </c>
    </row>
    <row r="152" s="2" customFormat="1" ht="24.15" customHeight="1">
      <c r="A152" s="38"/>
      <c r="B152" s="39"/>
      <c r="C152" s="218" t="s">
        <v>78</v>
      </c>
      <c r="D152" s="218" t="s">
        <v>145</v>
      </c>
      <c r="E152" s="219" t="s">
        <v>1630</v>
      </c>
      <c r="F152" s="220" t="s">
        <v>1631</v>
      </c>
      <c r="G152" s="221" t="s">
        <v>160</v>
      </c>
      <c r="H152" s="222">
        <v>152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145</v>
      </c>
      <c r="AU152" s="229" t="s">
        <v>86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150</v>
      </c>
      <c r="BM152" s="229" t="s">
        <v>531</v>
      </c>
    </row>
    <row r="153" s="2" customFormat="1" ht="24.15" customHeight="1">
      <c r="A153" s="38"/>
      <c r="B153" s="39"/>
      <c r="C153" s="218" t="s">
        <v>78</v>
      </c>
      <c r="D153" s="218" t="s">
        <v>145</v>
      </c>
      <c r="E153" s="219" t="s">
        <v>1632</v>
      </c>
      <c r="F153" s="220" t="s">
        <v>1633</v>
      </c>
      <c r="G153" s="221" t="s">
        <v>1176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86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150</v>
      </c>
      <c r="BM153" s="229" t="s">
        <v>459</v>
      </c>
    </row>
    <row r="154" s="2" customFormat="1" ht="16.5" customHeight="1">
      <c r="A154" s="38"/>
      <c r="B154" s="39"/>
      <c r="C154" s="218" t="s">
        <v>78</v>
      </c>
      <c r="D154" s="218" t="s">
        <v>145</v>
      </c>
      <c r="E154" s="219" t="s">
        <v>1634</v>
      </c>
      <c r="F154" s="220" t="s">
        <v>1635</v>
      </c>
      <c r="G154" s="221" t="s">
        <v>1176</v>
      </c>
      <c r="H154" s="222">
        <v>4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86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150</v>
      </c>
      <c r="BM154" s="229" t="s">
        <v>551</v>
      </c>
    </row>
    <row r="155" s="2" customFormat="1" ht="24.15" customHeight="1">
      <c r="A155" s="38"/>
      <c r="B155" s="39"/>
      <c r="C155" s="218" t="s">
        <v>78</v>
      </c>
      <c r="D155" s="218" t="s">
        <v>145</v>
      </c>
      <c r="E155" s="219" t="s">
        <v>1636</v>
      </c>
      <c r="F155" s="220" t="s">
        <v>1637</v>
      </c>
      <c r="G155" s="221" t="s">
        <v>1176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86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150</v>
      </c>
      <c r="BM155" s="229" t="s">
        <v>559</v>
      </c>
    </row>
    <row r="156" s="2" customFormat="1" ht="24.15" customHeight="1">
      <c r="A156" s="38"/>
      <c r="B156" s="39"/>
      <c r="C156" s="218" t="s">
        <v>78</v>
      </c>
      <c r="D156" s="218" t="s">
        <v>145</v>
      </c>
      <c r="E156" s="219" t="s">
        <v>1638</v>
      </c>
      <c r="F156" s="220" t="s">
        <v>1639</v>
      </c>
      <c r="G156" s="221" t="s">
        <v>1176</v>
      </c>
      <c r="H156" s="222">
        <v>5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145</v>
      </c>
      <c r="AU156" s="229" t="s">
        <v>86</v>
      </c>
      <c r="AY156" s="17" t="s">
        <v>143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86</v>
      </c>
      <c r="BK156" s="230">
        <f>ROUND(I156*H156,2)</f>
        <v>0</v>
      </c>
      <c r="BL156" s="17" t="s">
        <v>150</v>
      </c>
      <c r="BM156" s="229" t="s">
        <v>570</v>
      </c>
    </row>
    <row r="157" s="2" customFormat="1" ht="21.75" customHeight="1">
      <c r="A157" s="38"/>
      <c r="B157" s="39"/>
      <c r="C157" s="218" t="s">
        <v>78</v>
      </c>
      <c r="D157" s="218" t="s">
        <v>145</v>
      </c>
      <c r="E157" s="219" t="s">
        <v>1640</v>
      </c>
      <c r="F157" s="220" t="s">
        <v>1641</v>
      </c>
      <c r="G157" s="221" t="s">
        <v>1176</v>
      </c>
      <c r="H157" s="222">
        <v>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86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150</v>
      </c>
      <c r="BM157" s="229" t="s">
        <v>578</v>
      </c>
    </row>
    <row r="158" s="2" customFormat="1" ht="24.15" customHeight="1">
      <c r="A158" s="38"/>
      <c r="B158" s="39"/>
      <c r="C158" s="218" t="s">
        <v>78</v>
      </c>
      <c r="D158" s="218" t="s">
        <v>145</v>
      </c>
      <c r="E158" s="219" t="s">
        <v>1642</v>
      </c>
      <c r="F158" s="220" t="s">
        <v>1643</v>
      </c>
      <c r="G158" s="221" t="s">
        <v>1176</v>
      </c>
      <c r="H158" s="222">
        <v>12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86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150</v>
      </c>
      <c r="BM158" s="229" t="s">
        <v>586</v>
      </c>
    </row>
    <row r="159" s="2" customFormat="1" ht="24.15" customHeight="1">
      <c r="A159" s="38"/>
      <c r="B159" s="39"/>
      <c r="C159" s="218" t="s">
        <v>78</v>
      </c>
      <c r="D159" s="218" t="s">
        <v>145</v>
      </c>
      <c r="E159" s="219" t="s">
        <v>1644</v>
      </c>
      <c r="F159" s="220" t="s">
        <v>1645</v>
      </c>
      <c r="G159" s="221" t="s">
        <v>1176</v>
      </c>
      <c r="H159" s="222">
        <v>10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86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150</v>
      </c>
      <c r="BM159" s="229" t="s">
        <v>593</v>
      </c>
    </row>
    <row r="160" s="2" customFormat="1" ht="21.75" customHeight="1">
      <c r="A160" s="38"/>
      <c r="B160" s="39"/>
      <c r="C160" s="218" t="s">
        <v>78</v>
      </c>
      <c r="D160" s="218" t="s">
        <v>145</v>
      </c>
      <c r="E160" s="219" t="s">
        <v>1646</v>
      </c>
      <c r="F160" s="220" t="s">
        <v>1647</v>
      </c>
      <c r="G160" s="221" t="s">
        <v>1176</v>
      </c>
      <c r="H160" s="222">
        <v>4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86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150</v>
      </c>
      <c r="BM160" s="229" t="s">
        <v>601</v>
      </c>
    </row>
    <row r="161" s="2" customFormat="1" ht="24.15" customHeight="1">
      <c r="A161" s="38"/>
      <c r="B161" s="39"/>
      <c r="C161" s="218" t="s">
        <v>78</v>
      </c>
      <c r="D161" s="218" t="s">
        <v>145</v>
      </c>
      <c r="E161" s="219" t="s">
        <v>1648</v>
      </c>
      <c r="F161" s="220" t="s">
        <v>1649</v>
      </c>
      <c r="G161" s="221" t="s">
        <v>1176</v>
      </c>
      <c r="H161" s="222">
        <v>6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145</v>
      </c>
      <c r="AU161" s="229" t="s">
        <v>86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150</v>
      </c>
      <c r="BM161" s="229" t="s">
        <v>610</v>
      </c>
    </row>
    <row r="162" s="2" customFormat="1" ht="16.5" customHeight="1">
      <c r="A162" s="38"/>
      <c r="B162" s="39"/>
      <c r="C162" s="218" t="s">
        <v>78</v>
      </c>
      <c r="D162" s="218" t="s">
        <v>145</v>
      </c>
      <c r="E162" s="219" t="s">
        <v>1650</v>
      </c>
      <c r="F162" s="220" t="s">
        <v>1651</v>
      </c>
      <c r="G162" s="221" t="s">
        <v>160</v>
      </c>
      <c r="H162" s="222">
        <v>60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86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150</v>
      </c>
      <c r="BM162" s="229" t="s">
        <v>620</v>
      </c>
    </row>
    <row r="163" s="2" customFormat="1" ht="24.15" customHeight="1">
      <c r="A163" s="38"/>
      <c r="B163" s="39"/>
      <c r="C163" s="218" t="s">
        <v>78</v>
      </c>
      <c r="D163" s="218" t="s">
        <v>145</v>
      </c>
      <c r="E163" s="219" t="s">
        <v>1652</v>
      </c>
      <c r="F163" s="220" t="s">
        <v>1653</v>
      </c>
      <c r="G163" s="221" t="s">
        <v>160</v>
      </c>
      <c r="H163" s="222">
        <v>30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150</v>
      </c>
      <c r="AT163" s="229" t="s">
        <v>145</v>
      </c>
      <c r="AU163" s="229" t="s">
        <v>86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150</v>
      </c>
      <c r="BM163" s="229" t="s">
        <v>628</v>
      </c>
    </row>
    <row r="164" s="2" customFormat="1" ht="16.5" customHeight="1">
      <c r="A164" s="38"/>
      <c r="B164" s="39"/>
      <c r="C164" s="218" t="s">
        <v>78</v>
      </c>
      <c r="D164" s="218" t="s">
        <v>145</v>
      </c>
      <c r="E164" s="219" t="s">
        <v>1654</v>
      </c>
      <c r="F164" s="220" t="s">
        <v>1655</v>
      </c>
      <c r="G164" s="221" t="s">
        <v>160</v>
      </c>
      <c r="H164" s="222">
        <v>460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150</v>
      </c>
      <c r="AT164" s="229" t="s">
        <v>145</v>
      </c>
      <c r="AU164" s="229" t="s">
        <v>86</v>
      </c>
      <c r="AY164" s="17" t="s">
        <v>143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150</v>
      </c>
      <c r="BM164" s="229" t="s">
        <v>636</v>
      </c>
    </row>
    <row r="165" s="2" customFormat="1" ht="16.5" customHeight="1">
      <c r="A165" s="38"/>
      <c r="B165" s="39"/>
      <c r="C165" s="218" t="s">
        <v>78</v>
      </c>
      <c r="D165" s="218" t="s">
        <v>145</v>
      </c>
      <c r="E165" s="219" t="s">
        <v>1656</v>
      </c>
      <c r="F165" s="220" t="s">
        <v>1657</v>
      </c>
      <c r="G165" s="221" t="s">
        <v>160</v>
      </c>
      <c r="H165" s="222">
        <v>132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150</v>
      </c>
      <c r="AT165" s="229" t="s">
        <v>145</v>
      </c>
      <c r="AU165" s="229" t="s">
        <v>86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150</v>
      </c>
      <c r="BM165" s="229" t="s">
        <v>645</v>
      </c>
    </row>
    <row r="166" s="2" customFormat="1" ht="16.5" customHeight="1">
      <c r="A166" s="38"/>
      <c r="B166" s="39"/>
      <c r="C166" s="218" t="s">
        <v>78</v>
      </c>
      <c r="D166" s="218" t="s">
        <v>145</v>
      </c>
      <c r="E166" s="219" t="s">
        <v>1658</v>
      </c>
      <c r="F166" s="220" t="s">
        <v>1659</v>
      </c>
      <c r="G166" s="221" t="s">
        <v>160</v>
      </c>
      <c r="H166" s="222">
        <v>274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150</v>
      </c>
      <c r="AT166" s="229" t="s">
        <v>145</v>
      </c>
      <c r="AU166" s="229" t="s">
        <v>86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150</v>
      </c>
      <c r="BM166" s="229" t="s">
        <v>654</v>
      </c>
    </row>
    <row r="167" s="2" customFormat="1" ht="16.5" customHeight="1">
      <c r="A167" s="38"/>
      <c r="B167" s="39"/>
      <c r="C167" s="218" t="s">
        <v>78</v>
      </c>
      <c r="D167" s="218" t="s">
        <v>145</v>
      </c>
      <c r="E167" s="219" t="s">
        <v>1660</v>
      </c>
      <c r="F167" s="220" t="s">
        <v>1661</v>
      </c>
      <c r="G167" s="221" t="s">
        <v>160</v>
      </c>
      <c r="H167" s="222">
        <v>152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86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150</v>
      </c>
      <c r="BM167" s="229" t="s">
        <v>663</v>
      </c>
    </row>
    <row r="168" s="2" customFormat="1" ht="16.5" customHeight="1">
      <c r="A168" s="38"/>
      <c r="B168" s="39"/>
      <c r="C168" s="218" t="s">
        <v>78</v>
      </c>
      <c r="D168" s="218" t="s">
        <v>145</v>
      </c>
      <c r="E168" s="219" t="s">
        <v>1662</v>
      </c>
      <c r="F168" s="220" t="s">
        <v>1663</v>
      </c>
      <c r="G168" s="221" t="s">
        <v>160</v>
      </c>
      <c r="H168" s="222">
        <v>65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150</v>
      </c>
      <c r="AT168" s="229" t="s">
        <v>145</v>
      </c>
      <c r="AU168" s="229" t="s">
        <v>86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150</v>
      </c>
      <c r="BM168" s="229" t="s">
        <v>675</v>
      </c>
    </row>
    <row r="169" s="2" customFormat="1" ht="16.5" customHeight="1">
      <c r="A169" s="38"/>
      <c r="B169" s="39"/>
      <c r="C169" s="218" t="s">
        <v>78</v>
      </c>
      <c r="D169" s="218" t="s">
        <v>145</v>
      </c>
      <c r="E169" s="219" t="s">
        <v>1664</v>
      </c>
      <c r="F169" s="220" t="s">
        <v>1665</v>
      </c>
      <c r="G169" s="221" t="s">
        <v>160</v>
      </c>
      <c r="H169" s="222">
        <v>44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150</v>
      </c>
      <c r="AT169" s="229" t="s">
        <v>145</v>
      </c>
      <c r="AU169" s="229" t="s">
        <v>86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150</v>
      </c>
      <c r="BM169" s="229" t="s">
        <v>673</v>
      </c>
    </row>
    <row r="170" s="2" customFormat="1" ht="21.75" customHeight="1">
      <c r="A170" s="38"/>
      <c r="B170" s="39"/>
      <c r="C170" s="218" t="s">
        <v>78</v>
      </c>
      <c r="D170" s="218" t="s">
        <v>145</v>
      </c>
      <c r="E170" s="219" t="s">
        <v>1666</v>
      </c>
      <c r="F170" s="220" t="s">
        <v>1667</v>
      </c>
      <c r="G170" s="221" t="s">
        <v>160</v>
      </c>
      <c r="H170" s="222">
        <v>65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145</v>
      </c>
      <c r="AU170" s="229" t="s">
        <v>86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150</v>
      </c>
      <c r="BM170" s="229" t="s">
        <v>692</v>
      </c>
    </row>
    <row r="171" s="2" customFormat="1" ht="16.5" customHeight="1">
      <c r="A171" s="38"/>
      <c r="B171" s="39"/>
      <c r="C171" s="218" t="s">
        <v>78</v>
      </c>
      <c r="D171" s="218" t="s">
        <v>145</v>
      </c>
      <c r="E171" s="219" t="s">
        <v>1668</v>
      </c>
      <c r="F171" s="220" t="s">
        <v>1669</v>
      </c>
      <c r="G171" s="221" t="s">
        <v>160</v>
      </c>
      <c r="H171" s="222">
        <v>3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150</v>
      </c>
      <c r="AT171" s="229" t="s">
        <v>145</v>
      </c>
      <c r="AU171" s="229" t="s">
        <v>86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150</v>
      </c>
      <c r="BM171" s="229" t="s">
        <v>700</v>
      </c>
    </row>
    <row r="172" s="2" customFormat="1" ht="24.15" customHeight="1">
      <c r="A172" s="38"/>
      <c r="B172" s="39"/>
      <c r="C172" s="218" t="s">
        <v>78</v>
      </c>
      <c r="D172" s="218" t="s">
        <v>145</v>
      </c>
      <c r="E172" s="219" t="s">
        <v>1670</v>
      </c>
      <c r="F172" s="220" t="s">
        <v>1671</v>
      </c>
      <c r="G172" s="221" t="s">
        <v>160</v>
      </c>
      <c r="H172" s="222">
        <v>20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150</v>
      </c>
      <c r="AT172" s="229" t="s">
        <v>145</v>
      </c>
      <c r="AU172" s="229" t="s">
        <v>86</v>
      </c>
      <c r="AY172" s="17" t="s">
        <v>143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150</v>
      </c>
      <c r="BM172" s="229" t="s">
        <v>709</v>
      </c>
    </row>
    <row r="173" s="2" customFormat="1" ht="24.15" customHeight="1">
      <c r="A173" s="38"/>
      <c r="B173" s="39"/>
      <c r="C173" s="218" t="s">
        <v>78</v>
      </c>
      <c r="D173" s="218" t="s">
        <v>145</v>
      </c>
      <c r="E173" s="219" t="s">
        <v>1672</v>
      </c>
      <c r="F173" s="220" t="s">
        <v>1673</v>
      </c>
      <c r="G173" s="221" t="s">
        <v>1176</v>
      </c>
      <c r="H173" s="222">
        <v>10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86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150</v>
      </c>
      <c r="BM173" s="229" t="s">
        <v>713</v>
      </c>
    </row>
    <row r="174" s="2" customFormat="1" ht="24.15" customHeight="1">
      <c r="A174" s="38"/>
      <c r="B174" s="39"/>
      <c r="C174" s="218" t="s">
        <v>78</v>
      </c>
      <c r="D174" s="218" t="s">
        <v>145</v>
      </c>
      <c r="E174" s="219" t="s">
        <v>1674</v>
      </c>
      <c r="F174" s="220" t="s">
        <v>1675</v>
      </c>
      <c r="G174" s="221" t="s">
        <v>1176</v>
      </c>
      <c r="H174" s="222">
        <v>7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150</v>
      </c>
      <c r="AT174" s="229" t="s">
        <v>145</v>
      </c>
      <c r="AU174" s="229" t="s">
        <v>86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150</v>
      </c>
      <c r="BM174" s="229" t="s">
        <v>720</v>
      </c>
    </row>
    <row r="175" s="2" customFormat="1" ht="24.15" customHeight="1">
      <c r="A175" s="38"/>
      <c r="B175" s="39"/>
      <c r="C175" s="218" t="s">
        <v>78</v>
      </c>
      <c r="D175" s="218" t="s">
        <v>145</v>
      </c>
      <c r="E175" s="219" t="s">
        <v>1676</v>
      </c>
      <c r="F175" s="220" t="s">
        <v>1677</v>
      </c>
      <c r="G175" s="221" t="s">
        <v>1176</v>
      </c>
      <c r="H175" s="222">
        <v>11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150</v>
      </c>
      <c r="AT175" s="229" t="s">
        <v>145</v>
      </c>
      <c r="AU175" s="229" t="s">
        <v>86</v>
      </c>
      <c r="AY175" s="17" t="s">
        <v>143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86</v>
      </c>
      <c r="BK175" s="230">
        <f>ROUND(I175*H175,2)</f>
        <v>0</v>
      </c>
      <c r="BL175" s="17" t="s">
        <v>150</v>
      </c>
      <c r="BM175" s="229" t="s">
        <v>733</v>
      </c>
    </row>
    <row r="176" s="12" customFormat="1" ht="25.92" customHeight="1">
      <c r="A176" s="12"/>
      <c r="B176" s="202"/>
      <c r="C176" s="203"/>
      <c r="D176" s="204" t="s">
        <v>77</v>
      </c>
      <c r="E176" s="205" t="s">
        <v>1678</v>
      </c>
      <c r="F176" s="205" t="s">
        <v>1679</v>
      </c>
      <c r="G176" s="203"/>
      <c r="H176" s="203"/>
      <c r="I176" s="206"/>
      <c r="J176" s="207">
        <f>BK176</f>
        <v>0</v>
      </c>
      <c r="K176" s="203"/>
      <c r="L176" s="208"/>
      <c r="M176" s="209"/>
      <c r="N176" s="210"/>
      <c r="O176" s="210"/>
      <c r="P176" s="211">
        <f>SUM(P177:P249)</f>
        <v>0</v>
      </c>
      <c r="Q176" s="210"/>
      <c r="R176" s="211">
        <f>SUM(R177:R249)</f>
        <v>0</v>
      </c>
      <c r="S176" s="210"/>
      <c r="T176" s="212">
        <f>SUM(T177:T249)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86</v>
      </c>
      <c r="AT176" s="214" t="s">
        <v>77</v>
      </c>
      <c r="AU176" s="214" t="s">
        <v>78</v>
      </c>
      <c r="AY176" s="213" t="s">
        <v>143</v>
      </c>
      <c r="BK176" s="215">
        <f>SUM(BK177:BK249)</f>
        <v>0</v>
      </c>
    </row>
    <row r="177" s="2" customFormat="1" ht="16.5" customHeight="1">
      <c r="A177" s="38"/>
      <c r="B177" s="39"/>
      <c r="C177" s="248" t="s">
        <v>78</v>
      </c>
      <c r="D177" s="248" t="s">
        <v>239</v>
      </c>
      <c r="E177" s="249" t="s">
        <v>1680</v>
      </c>
      <c r="F177" s="250" t="s">
        <v>1681</v>
      </c>
      <c r="G177" s="251" t="s">
        <v>1176</v>
      </c>
      <c r="H177" s="252">
        <v>1</v>
      </c>
      <c r="I177" s="253"/>
      <c r="J177" s="254">
        <f>ROUND(I177*H177,2)</f>
        <v>0</v>
      </c>
      <c r="K177" s="250" t="s">
        <v>1</v>
      </c>
      <c r="L177" s="255"/>
      <c r="M177" s="256" t="s">
        <v>1</v>
      </c>
      <c r="N177" s="257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182</v>
      </c>
      <c r="AT177" s="229" t="s">
        <v>239</v>
      </c>
      <c r="AU177" s="229" t="s">
        <v>86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150</v>
      </c>
      <c r="BM177" s="229" t="s">
        <v>743</v>
      </c>
    </row>
    <row r="178" s="2" customFormat="1" ht="24.15" customHeight="1">
      <c r="A178" s="38"/>
      <c r="B178" s="39"/>
      <c r="C178" s="248" t="s">
        <v>78</v>
      </c>
      <c r="D178" s="248" t="s">
        <v>239</v>
      </c>
      <c r="E178" s="249" t="s">
        <v>1682</v>
      </c>
      <c r="F178" s="250" t="s">
        <v>1683</v>
      </c>
      <c r="G178" s="251" t="s">
        <v>1176</v>
      </c>
      <c r="H178" s="252">
        <v>2</v>
      </c>
      <c r="I178" s="253"/>
      <c r="J178" s="254">
        <f>ROUND(I178*H178,2)</f>
        <v>0</v>
      </c>
      <c r="K178" s="250" t="s">
        <v>1</v>
      </c>
      <c r="L178" s="255"/>
      <c r="M178" s="256" t="s">
        <v>1</v>
      </c>
      <c r="N178" s="257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182</v>
      </c>
      <c r="AT178" s="229" t="s">
        <v>239</v>
      </c>
      <c r="AU178" s="229" t="s">
        <v>86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150</v>
      </c>
      <c r="BM178" s="229" t="s">
        <v>753</v>
      </c>
    </row>
    <row r="179" s="2" customFormat="1" ht="16.5" customHeight="1">
      <c r="A179" s="38"/>
      <c r="B179" s="39"/>
      <c r="C179" s="248" t="s">
        <v>78</v>
      </c>
      <c r="D179" s="248" t="s">
        <v>239</v>
      </c>
      <c r="E179" s="249" t="s">
        <v>1684</v>
      </c>
      <c r="F179" s="250" t="s">
        <v>1685</v>
      </c>
      <c r="G179" s="251" t="s">
        <v>1176</v>
      </c>
      <c r="H179" s="252">
        <v>8</v>
      </c>
      <c r="I179" s="253"/>
      <c r="J179" s="254">
        <f>ROUND(I179*H179,2)</f>
        <v>0</v>
      </c>
      <c r="K179" s="250" t="s">
        <v>1</v>
      </c>
      <c r="L179" s="255"/>
      <c r="M179" s="256" t="s">
        <v>1</v>
      </c>
      <c r="N179" s="257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182</v>
      </c>
      <c r="AT179" s="229" t="s">
        <v>239</v>
      </c>
      <c r="AU179" s="229" t="s">
        <v>86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150</v>
      </c>
      <c r="BM179" s="229" t="s">
        <v>763</v>
      </c>
    </row>
    <row r="180" s="2" customFormat="1" ht="16.5" customHeight="1">
      <c r="A180" s="38"/>
      <c r="B180" s="39"/>
      <c r="C180" s="248" t="s">
        <v>78</v>
      </c>
      <c r="D180" s="248" t="s">
        <v>239</v>
      </c>
      <c r="E180" s="249" t="s">
        <v>1686</v>
      </c>
      <c r="F180" s="250" t="s">
        <v>1687</v>
      </c>
      <c r="G180" s="251" t="s">
        <v>1688</v>
      </c>
      <c r="H180" s="252">
        <v>25</v>
      </c>
      <c r="I180" s="253"/>
      <c r="J180" s="254">
        <f>ROUND(I180*H180,2)</f>
        <v>0</v>
      </c>
      <c r="K180" s="250" t="s">
        <v>1</v>
      </c>
      <c r="L180" s="255"/>
      <c r="M180" s="256" t="s">
        <v>1</v>
      </c>
      <c r="N180" s="257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182</v>
      </c>
      <c r="AT180" s="229" t="s">
        <v>239</v>
      </c>
      <c r="AU180" s="229" t="s">
        <v>86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150</v>
      </c>
      <c r="BM180" s="229" t="s">
        <v>775</v>
      </c>
    </row>
    <row r="181" s="2" customFormat="1" ht="16.5" customHeight="1">
      <c r="A181" s="38"/>
      <c r="B181" s="39"/>
      <c r="C181" s="248" t="s">
        <v>78</v>
      </c>
      <c r="D181" s="248" t="s">
        <v>239</v>
      </c>
      <c r="E181" s="249" t="s">
        <v>1689</v>
      </c>
      <c r="F181" s="250" t="s">
        <v>1690</v>
      </c>
      <c r="G181" s="251" t="s">
        <v>1691</v>
      </c>
      <c r="H181" s="252">
        <v>4</v>
      </c>
      <c r="I181" s="253"/>
      <c r="J181" s="254">
        <f>ROUND(I181*H181,2)</f>
        <v>0</v>
      </c>
      <c r="K181" s="250" t="s">
        <v>1</v>
      </c>
      <c r="L181" s="255"/>
      <c r="M181" s="256" t="s">
        <v>1</v>
      </c>
      <c r="N181" s="257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182</v>
      </c>
      <c r="AT181" s="229" t="s">
        <v>239</v>
      </c>
      <c r="AU181" s="229" t="s">
        <v>86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150</v>
      </c>
      <c r="BM181" s="229" t="s">
        <v>785</v>
      </c>
    </row>
    <row r="182" s="2" customFormat="1" ht="16.5" customHeight="1">
      <c r="A182" s="38"/>
      <c r="B182" s="39"/>
      <c r="C182" s="248" t="s">
        <v>78</v>
      </c>
      <c r="D182" s="248" t="s">
        <v>239</v>
      </c>
      <c r="E182" s="249" t="s">
        <v>1692</v>
      </c>
      <c r="F182" s="250" t="s">
        <v>1693</v>
      </c>
      <c r="G182" s="251" t="s">
        <v>1691</v>
      </c>
      <c r="H182" s="252">
        <v>4</v>
      </c>
      <c r="I182" s="253"/>
      <c r="J182" s="254">
        <f>ROUND(I182*H182,2)</f>
        <v>0</v>
      </c>
      <c r="K182" s="250" t="s">
        <v>1</v>
      </c>
      <c r="L182" s="255"/>
      <c r="M182" s="256" t="s">
        <v>1</v>
      </c>
      <c r="N182" s="257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182</v>
      </c>
      <c r="AT182" s="229" t="s">
        <v>239</v>
      </c>
      <c r="AU182" s="229" t="s">
        <v>86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150</v>
      </c>
      <c r="BM182" s="229" t="s">
        <v>795</v>
      </c>
    </row>
    <row r="183" s="2" customFormat="1" ht="16.5" customHeight="1">
      <c r="A183" s="38"/>
      <c r="B183" s="39"/>
      <c r="C183" s="248" t="s">
        <v>78</v>
      </c>
      <c r="D183" s="248" t="s">
        <v>239</v>
      </c>
      <c r="E183" s="249" t="s">
        <v>1694</v>
      </c>
      <c r="F183" s="250" t="s">
        <v>1695</v>
      </c>
      <c r="G183" s="251" t="s">
        <v>1691</v>
      </c>
      <c r="H183" s="252">
        <v>122</v>
      </c>
      <c r="I183" s="253"/>
      <c r="J183" s="254">
        <f>ROUND(I183*H183,2)</f>
        <v>0</v>
      </c>
      <c r="K183" s="250" t="s">
        <v>1</v>
      </c>
      <c r="L183" s="255"/>
      <c r="M183" s="256" t="s">
        <v>1</v>
      </c>
      <c r="N183" s="257" t="s">
        <v>43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182</v>
      </c>
      <c r="AT183" s="229" t="s">
        <v>239</v>
      </c>
      <c r="AU183" s="229" t="s">
        <v>86</v>
      </c>
      <c r="AY183" s="17" t="s">
        <v>143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86</v>
      </c>
      <c r="BK183" s="230">
        <f>ROUND(I183*H183,2)</f>
        <v>0</v>
      </c>
      <c r="BL183" s="17" t="s">
        <v>150</v>
      </c>
      <c r="BM183" s="229" t="s">
        <v>806</v>
      </c>
    </row>
    <row r="184" s="2" customFormat="1" ht="16.5" customHeight="1">
      <c r="A184" s="38"/>
      <c r="B184" s="39"/>
      <c r="C184" s="248" t="s">
        <v>78</v>
      </c>
      <c r="D184" s="248" t="s">
        <v>239</v>
      </c>
      <c r="E184" s="249" t="s">
        <v>1696</v>
      </c>
      <c r="F184" s="250" t="s">
        <v>1697</v>
      </c>
      <c r="G184" s="251" t="s">
        <v>239</v>
      </c>
      <c r="H184" s="252">
        <v>132</v>
      </c>
      <c r="I184" s="253"/>
      <c r="J184" s="254">
        <f>ROUND(I184*H184,2)</f>
        <v>0</v>
      </c>
      <c r="K184" s="250" t="s">
        <v>1</v>
      </c>
      <c r="L184" s="255"/>
      <c r="M184" s="256" t="s">
        <v>1</v>
      </c>
      <c r="N184" s="257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182</v>
      </c>
      <c r="AT184" s="229" t="s">
        <v>239</v>
      </c>
      <c r="AU184" s="229" t="s">
        <v>86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150</v>
      </c>
      <c r="BM184" s="229" t="s">
        <v>817</v>
      </c>
    </row>
    <row r="185" s="2" customFormat="1" ht="16.5" customHeight="1">
      <c r="A185" s="38"/>
      <c r="B185" s="39"/>
      <c r="C185" s="248" t="s">
        <v>78</v>
      </c>
      <c r="D185" s="248" t="s">
        <v>239</v>
      </c>
      <c r="E185" s="249" t="s">
        <v>1698</v>
      </c>
      <c r="F185" s="250" t="s">
        <v>1699</v>
      </c>
      <c r="G185" s="251" t="s">
        <v>239</v>
      </c>
      <c r="H185" s="252">
        <v>44</v>
      </c>
      <c r="I185" s="253"/>
      <c r="J185" s="254">
        <f>ROUND(I185*H185,2)</f>
        <v>0</v>
      </c>
      <c r="K185" s="250" t="s">
        <v>1</v>
      </c>
      <c r="L185" s="255"/>
      <c r="M185" s="256" t="s">
        <v>1</v>
      </c>
      <c r="N185" s="257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182</v>
      </c>
      <c r="AT185" s="229" t="s">
        <v>239</v>
      </c>
      <c r="AU185" s="229" t="s">
        <v>86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150</v>
      </c>
      <c r="BM185" s="229" t="s">
        <v>827</v>
      </c>
    </row>
    <row r="186" s="2" customFormat="1" ht="16.5" customHeight="1">
      <c r="A186" s="38"/>
      <c r="B186" s="39"/>
      <c r="C186" s="248" t="s">
        <v>78</v>
      </c>
      <c r="D186" s="248" t="s">
        <v>239</v>
      </c>
      <c r="E186" s="249" t="s">
        <v>1700</v>
      </c>
      <c r="F186" s="250" t="s">
        <v>1701</v>
      </c>
      <c r="G186" s="251" t="s">
        <v>239</v>
      </c>
      <c r="H186" s="252">
        <v>60</v>
      </c>
      <c r="I186" s="253"/>
      <c r="J186" s="254">
        <f>ROUND(I186*H186,2)</f>
        <v>0</v>
      </c>
      <c r="K186" s="250" t="s">
        <v>1</v>
      </c>
      <c r="L186" s="255"/>
      <c r="M186" s="256" t="s">
        <v>1</v>
      </c>
      <c r="N186" s="257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182</v>
      </c>
      <c r="AT186" s="229" t="s">
        <v>239</v>
      </c>
      <c r="AU186" s="229" t="s">
        <v>86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150</v>
      </c>
      <c r="BM186" s="229" t="s">
        <v>847</v>
      </c>
    </row>
    <row r="187" s="2" customFormat="1" ht="16.5" customHeight="1">
      <c r="A187" s="38"/>
      <c r="B187" s="39"/>
      <c r="C187" s="248" t="s">
        <v>78</v>
      </c>
      <c r="D187" s="248" t="s">
        <v>239</v>
      </c>
      <c r="E187" s="249" t="s">
        <v>1702</v>
      </c>
      <c r="F187" s="250" t="s">
        <v>1703</v>
      </c>
      <c r="G187" s="251" t="s">
        <v>239</v>
      </c>
      <c r="H187" s="252">
        <v>274</v>
      </c>
      <c r="I187" s="253"/>
      <c r="J187" s="254">
        <f>ROUND(I187*H187,2)</f>
        <v>0</v>
      </c>
      <c r="K187" s="250" t="s">
        <v>1</v>
      </c>
      <c r="L187" s="255"/>
      <c r="M187" s="256" t="s">
        <v>1</v>
      </c>
      <c r="N187" s="257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182</v>
      </c>
      <c r="AT187" s="229" t="s">
        <v>239</v>
      </c>
      <c r="AU187" s="229" t="s">
        <v>86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150</v>
      </c>
      <c r="BM187" s="229" t="s">
        <v>858</v>
      </c>
    </row>
    <row r="188" s="2" customFormat="1" ht="16.5" customHeight="1">
      <c r="A188" s="38"/>
      <c r="B188" s="39"/>
      <c r="C188" s="248" t="s">
        <v>78</v>
      </c>
      <c r="D188" s="248" t="s">
        <v>239</v>
      </c>
      <c r="E188" s="249" t="s">
        <v>1704</v>
      </c>
      <c r="F188" s="250" t="s">
        <v>1705</v>
      </c>
      <c r="G188" s="251" t="s">
        <v>239</v>
      </c>
      <c r="H188" s="252">
        <v>65</v>
      </c>
      <c r="I188" s="253"/>
      <c r="J188" s="254">
        <f>ROUND(I188*H188,2)</f>
        <v>0</v>
      </c>
      <c r="K188" s="250" t="s">
        <v>1</v>
      </c>
      <c r="L188" s="255"/>
      <c r="M188" s="256" t="s">
        <v>1</v>
      </c>
      <c r="N188" s="257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182</v>
      </c>
      <c r="AT188" s="229" t="s">
        <v>239</v>
      </c>
      <c r="AU188" s="229" t="s">
        <v>86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150</v>
      </c>
      <c r="BM188" s="229" t="s">
        <v>871</v>
      </c>
    </row>
    <row r="189" s="2" customFormat="1" ht="16.5" customHeight="1">
      <c r="A189" s="38"/>
      <c r="B189" s="39"/>
      <c r="C189" s="248" t="s">
        <v>78</v>
      </c>
      <c r="D189" s="248" t="s">
        <v>239</v>
      </c>
      <c r="E189" s="249" t="s">
        <v>1706</v>
      </c>
      <c r="F189" s="250" t="s">
        <v>1707</v>
      </c>
      <c r="G189" s="251" t="s">
        <v>239</v>
      </c>
      <c r="H189" s="252">
        <v>30</v>
      </c>
      <c r="I189" s="253"/>
      <c r="J189" s="254">
        <f>ROUND(I189*H189,2)</f>
        <v>0</v>
      </c>
      <c r="K189" s="250" t="s">
        <v>1</v>
      </c>
      <c r="L189" s="255"/>
      <c r="M189" s="256" t="s">
        <v>1</v>
      </c>
      <c r="N189" s="257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182</v>
      </c>
      <c r="AT189" s="229" t="s">
        <v>239</v>
      </c>
      <c r="AU189" s="229" t="s">
        <v>86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150</v>
      </c>
      <c r="BM189" s="229" t="s">
        <v>882</v>
      </c>
    </row>
    <row r="190" s="2" customFormat="1" ht="16.5" customHeight="1">
      <c r="A190" s="38"/>
      <c r="B190" s="39"/>
      <c r="C190" s="248" t="s">
        <v>78</v>
      </c>
      <c r="D190" s="248" t="s">
        <v>239</v>
      </c>
      <c r="E190" s="249" t="s">
        <v>1708</v>
      </c>
      <c r="F190" s="250" t="s">
        <v>1709</v>
      </c>
      <c r="G190" s="251" t="s">
        <v>239</v>
      </c>
      <c r="H190" s="252">
        <v>152</v>
      </c>
      <c r="I190" s="253"/>
      <c r="J190" s="254">
        <f>ROUND(I190*H190,2)</f>
        <v>0</v>
      </c>
      <c r="K190" s="250" t="s">
        <v>1</v>
      </c>
      <c r="L190" s="255"/>
      <c r="M190" s="256" t="s">
        <v>1</v>
      </c>
      <c r="N190" s="257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182</v>
      </c>
      <c r="AT190" s="229" t="s">
        <v>239</v>
      </c>
      <c r="AU190" s="229" t="s">
        <v>86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150</v>
      </c>
      <c r="BM190" s="229" t="s">
        <v>891</v>
      </c>
    </row>
    <row r="191" s="2" customFormat="1" ht="16.5" customHeight="1">
      <c r="A191" s="38"/>
      <c r="B191" s="39"/>
      <c r="C191" s="248" t="s">
        <v>78</v>
      </c>
      <c r="D191" s="248" t="s">
        <v>239</v>
      </c>
      <c r="E191" s="249" t="s">
        <v>1710</v>
      </c>
      <c r="F191" s="250" t="s">
        <v>1711</v>
      </c>
      <c r="G191" s="251" t="s">
        <v>239</v>
      </c>
      <c r="H191" s="252">
        <v>20</v>
      </c>
      <c r="I191" s="253"/>
      <c r="J191" s="254">
        <f>ROUND(I191*H191,2)</f>
        <v>0</v>
      </c>
      <c r="K191" s="250" t="s">
        <v>1</v>
      </c>
      <c r="L191" s="255"/>
      <c r="M191" s="256" t="s">
        <v>1</v>
      </c>
      <c r="N191" s="257" t="s">
        <v>43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182</v>
      </c>
      <c r="AT191" s="229" t="s">
        <v>239</v>
      </c>
      <c r="AU191" s="229" t="s">
        <v>86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150</v>
      </c>
      <c r="BM191" s="229" t="s">
        <v>901</v>
      </c>
    </row>
    <row r="192" s="2" customFormat="1" ht="16.5" customHeight="1">
      <c r="A192" s="38"/>
      <c r="B192" s="39"/>
      <c r="C192" s="248" t="s">
        <v>78</v>
      </c>
      <c r="D192" s="248" t="s">
        <v>239</v>
      </c>
      <c r="E192" s="249" t="s">
        <v>1712</v>
      </c>
      <c r="F192" s="250" t="s">
        <v>1713</v>
      </c>
      <c r="G192" s="251" t="s">
        <v>1691</v>
      </c>
      <c r="H192" s="252">
        <v>17</v>
      </c>
      <c r="I192" s="253"/>
      <c r="J192" s="254">
        <f>ROUND(I192*H192,2)</f>
        <v>0</v>
      </c>
      <c r="K192" s="250" t="s">
        <v>1</v>
      </c>
      <c r="L192" s="255"/>
      <c r="M192" s="256" t="s">
        <v>1</v>
      </c>
      <c r="N192" s="257" t="s">
        <v>43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182</v>
      </c>
      <c r="AT192" s="229" t="s">
        <v>239</v>
      </c>
      <c r="AU192" s="229" t="s">
        <v>86</v>
      </c>
      <c r="AY192" s="17" t="s">
        <v>143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86</v>
      </c>
      <c r="BK192" s="230">
        <f>ROUND(I192*H192,2)</f>
        <v>0</v>
      </c>
      <c r="BL192" s="17" t="s">
        <v>150</v>
      </c>
      <c r="BM192" s="229" t="s">
        <v>911</v>
      </c>
    </row>
    <row r="193" s="2" customFormat="1" ht="16.5" customHeight="1">
      <c r="A193" s="38"/>
      <c r="B193" s="39"/>
      <c r="C193" s="248" t="s">
        <v>78</v>
      </c>
      <c r="D193" s="248" t="s">
        <v>239</v>
      </c>
      <c r="E193" s="249" t="s">
        <v>1714</v>
      </c>
      <c r="F193" s="250" t="s">
        <v>1715</v>
      </c>
      <c r="G193" s="251" t="s">
        <v>1691</v>
      </c>
      <c r="H193" s="252">
        <v>1</v>
      </c>
      <c r="I193" s="253"/>
      <c r="J193" s="254">
        <f>ROUND(I193*H193,2)</f>
        <v>0</v>
      </c>
      <c r="K193" s="250" t="s">
        <v>1</v>
      </c>
      <c r="L193" s="255"/>
      <c r="M193" s="256" t="s">
        <v>1</v>
      </c>
      <c r="N193" s="257" t="s">
        <v>43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182</v>
      </c>
      <c r="AT193" s="229" t="s">
        <v>239</v>
      </c>
      <c r="AU193" s="229" t="s">
        <v>86</v>
      </c>
      <c r="AY193" s="17" t="s">
        <v>143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86</v>
      </c>
      <c r="BK193" s="230">
        <f>ROUND(I193*H193,2)</f>
        <v>0</v>
      </c>
      <c r="BL193" s="17" t="s">
        <v>150</v>
      </c>
      <c r="BM193" s="229" t="s">
        <v>920</v>
      </c>
    </row>
    <row r="194" s="2" customFormat="1" ht="16.5" customHeight="1">
      <c r="A194" s="38"/>
      <c r="B194" s="39"/>
      <c r="C194" s="248" t="s">
        <v>78</v>
      </c>
      <c r="D194" s="248" t="s">
        <v>239</v>
      </c>
      <c r="E194" s="249" t="s">
        <v>1716</v>
      </c>
      <c r="F194" s="250" t="s">
        <v>1717</v>
      </c>
      <c r="G194" s="251" t="s">
        <v>1691</v>
      </c>
      <c r="H194" s="252">
        <v>5</v>
      </c>
      <c r="I194" s="253"/>
      <c r="J194" s="254">
        <f>ROUND(I194*H194,2)</f>
        <v>0</v>
      </c>
      <c r="K194" s="250" t="s">
        <v>1</v>
      </c>
      <c r="L194" s="255"/>
      <c r="M194" s="256" t="s">
        <v>1</v>
      </c>
      <c r="N194" s="257" t="s">
        <v>43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182</v>
      </c>
      <c r="AT194" s="229" t="s">
        <v>239</v>
      </c>
      <c r="AU194" s="229" t="s">
        <v>86</v>
      </c>
      <c r="AY194" s="17" t="s">
        <v>143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150</v>
      </c>
      <c r="BM194" s="229" t="s">
        <v>933</v>
      </c>
    </row>
    <row r="195" s="2" customFormat="1" ht="16.5" customHeight="1">
      <c r="A195" s="38"/>
      <c r="B195" s="39"/>
      <c r="C195" s="248" t="s">
        <v>78</v>
      </c>
      <c r="D195" s="248" t="s">
        <v>239</v>
      </c>
      <c r="E195" s="249" t="s">
        <v>1718</v>
      </c>
      <c r="F195" s="250" t="s">
        <v>1719</v>
      </c>
      <c r="G195" s="251" t="s">
        <v>1691</v>
      </c>
      <c r="H195" s="252">
        <v>6</v>
      </c>
      <c r="I195" s="253"/>
      <c r="J195" s="254">
        <f>ROUND(I195*H195,2)</f>
        <v>0</v>
      </c>
      <c r="K195" s="250" t="s">
        <v>1</v>
      </c>
      <c r="L195" s="255"/>
      <c r="M195" s="256" t="s">
        <v>1</v>
      </c>
      <c r="N195" s="257" t="s">
        <v>43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182</v>
      </c>
      <c r="AT195" s="229" t="s">
        <v>239</v>
      </c>
      <c r="AU195" s="229" t="s">
        <v>86</v>
      </c>
      <c r="AY195" s="17" t="s">
        <v>143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86</v>
      </c>
      <c r="BK195" s="230">
        <f>ROUND(I195*H195,2)</f>
        <v>0</v>
      </c>
      <c r="BL195" s="17" t="s">
        <v>150</v>
      </c>
      <c r="BM195" s="229" t="s">
        <v>949</v>
      </c>
    </row>
    <row r="196" s="2" customFormat="1" ht="16.5" customHeight="1">
      <c r="A196" s="38"/>
      <c r="B196" s="39"/>
      <c r="C196" s="248" t="s">
        <v>78</v>
      </c>
      <c r="D196" s="248" t="s">
        <v>239</v>
      </c>
      <c r="E196" s="249" t="s">
        <v>1720</v>
      </c>
      <c r="F196" s="250" t="s">
        <v>1721</v>
      </c>
      <c r="G196" s="251" t="s">
        <v>1691</v>
      </c>
      <c r="H196" s="252">
        <v>6</v>
      </c>
      <c r="I196" s="253"/>
      <c r="J196" s="254">
        <f>ROUND(I196*H196,2)</f>
        <v>0</v>
      </c>
      <c r="K196" s="250" t="s">
        <v>1</v>
      </c>
      <c r="L196" s="255"/>
      <c r="M196" s="256" t="s">
        <v>1</v>
      </c>
      <c r="N196" s="257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182</v>
      </c>
      <c r="AT196" s="229" t="s">
        <v>239</v>
      </c>
      <c r="AU196" s="229" t="s">
        <v>86</v>
      </c>
      <c r="AY196" s="17" t="s">
        <v>143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150</v>
      </c>
      <c r="BM196" s="229" t="s">
        <v>959</v>
      </c>
    </row>
    <row r="197" s="2" customFormat="1" ht="16.5" customHeight="1">
      <c r="A197" s="38"/>
      <c r="B197" s="39"/>
      <c r="C197" s="248" t="s">
        <v>78</v>
      </c>
      <c r="D197" s="248" t="s">
        <v>239</v>
      </c>
      <c r="E197" s="249" t="s">
        <v>1722</v>
      </c>
      <c r="F197" s="250" t="s">
        <v>1723</v>
      </c>
      <c r="G197" s="251" t="s">
        <v>1691</v>
      </c>
      <c r="H197" s="252">
        <v>25</v>
      </c>
      <c r="I197" s="253"/>
      <c r="J197" s="254">
        <f>ROUND(I197*H197,2)</f>
        <v>0</v>
      </c>
      <c r="K197" s="250" t="s">
        <v>1</v>
      </c>
      <c r="L197" s="255"/>
      <c r="M197" s="256" t="s">
        <v>1</v>
      </c>
      <c r="N197" s="257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182</v>
      </c>
      <c r="AT197" s="229" t="s">
        <v>239</v>
      </c>
      <c r="AU197" s="229" t="s">
        <v>86</v>
      </c>
      <c r="AY197" s="17" t="s">
        <v>143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86</v>
      </c>
      <c r="BK197" s="230">
        <f>ROUND(I197*H197,2)</f>
        <v>0</v>
      </c>
      <c r="BL197" s="17" t="s">
        <v>150</v>
      </c>
      <c r="BM197" s="229" t="s">
        <v>969</v>
      </c>
    </row>
    <row r="198" s="2" customFormat="1" ht="16.5" customHeight="1">
      <c r="A198" s="38"/>
      <c r="B198" s="39"/>
      <c r="C198" s="248" t="s">
        <v>78</v>
      </c>
      <c r="D198" s="248" t="s">
        <v>239</v>
      </c>
      <c r="E198" s="249" t="s">
        <v>1724</v>
      </c>
      <c r="F198" s="250" t="s">
        <v>1725</v>
      </c>
      <c r="G198" s="251" t="s">
        <v>1691</v>
      </c>
      <c r="H198" s="252">
        <v>35</v>
      </c>
      <c r="I198" s="253"/>
      <c r="J198" s="254">
        <f>ROUND(I198*H198,2)</f>
        <v>0</v>
      </c>
      <c r="K198" s="250" t="s">
        <v>1</v>
      </c>
      <c r="L198" s="255"/>
      <c r="M198" s="256" t="s">
        <v>1</v>
      </c>
      <c r="N198" s="257" t="s">
        <v>43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182</v>
      </c>
      <c r="AT198" s="229" t="s">
        <v>239</v>
      </c>
      <c r="AU198" s="229" t="s">
        <v>86</v>
      </c>
      <c r="AY198" s="17" t="s">
        <v>143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86</v>
      </c>
      <c r="BK198" s="230">
        <f>ROUND(I198*H198,2)</f>
        <v>0</v>
      </c>
      <c r="BL198" s="17" t="s">
        <v>150</v>
      </c>
      <c r="BM198" s="229" t="s">
        <v>977</v>
      </c>
    </row>
    <row r="199" s="2" customFormat="1" ht="16.5" customHeight="1">
      <c r="A199" s="38"/>
      <c r="B199" s="39"/>
      <c r="C199" s="248" t="s">
        <v>78</v>
      </c>
      <c r="D199" s="248" t="s">
        <v>239</v>
      </c>
      <c r="E199" s="249" t="s">
        <v>1726</v>
      </c>
      <c r="F199" s="250" t="s">
        <v>1727</v>
      </c>
      <c r="G199" s="251" t="s">
        <v>1691</v>
      </c>
      <c r="H199" s="252">
        <v>2</v>
      </c>
      <c r="I199" s="253"/>
      <c r="J199" s="254">
        <f>ROUND(I199*H199,2)</f>
        <v>0</v>
      </c>
      <c r="K199" s="250" t="s">
        <v>1</v>
      </c>
      <c r="L199" s="255"/>
      <c r="M199" s="256" t="s">
        <v>1</v>
      </c>
      <c r="N199" s="257" t="s">
        <v>43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182</v>
      </c>
      <c r="AT199" s="229" t="s">
        <v>239</v>
      </c>
      <c r="AU199" s="229" t="s">
        <v>86</v>
      </c>
      <c r="AY199" s="17" t="s">
        <v>143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86</v>
      </c>
      <c r="BK199" s="230">
        <f>ROUND(I199*H199,2)</f>
        <v>0</v>
      </c>
      <c r="BL199" s="17" t="s">
        <v>150</v>
      </c>
      <c r="BM199" s="229" t="s">
        <v>985</v>
      </c>
    </row>
    <row r="200" s="2" customFormat="1" ht="16.5" customHeight="1">
      <c r="A200" s="38"/>
      <c r="B200" s="39"/>
      <c r="C200" s="248" t="s">
        <v>78</v>
      </c>
      <c r="D200" s="248" t="s">
        <v>239</v>
      </c>
      <c r="E200" s="249" t="s">
        <v>1728</v>
      </c>
      <c r="F200" s="250" t="s">
        <v>1729</v>
      </c>
      <c r="G200" s="251" t="s">
        <v>1691</v>
      </c>
      <c r="H200" s="252">
        <v>1</v>
      </c>
      <c r="I200" s="253"/>
      <c r="J200" s="254">
        <f>ROUND(I200*H200,2)</f>
        <v>0</v>
      </c>
      <c r="K200" s="250" t="s">
        <v>1</v>
      </c>
      <c r="L200" s="255"/>
      <c r="M200" s="256" t="s">
        <v>1</v>
      </c>
      <c r="N200" s="257" t="s">
        <v>43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182</v>
      </c>
      <c r="AT200" s="229" t="s">
        <v>239</v>
      </c>
      <c r="AU200" s="229" t="s">
        <v>86</v>
      </c>
      <c r="AY200" s="17" t="s">
        <v>143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150</v>
      </c>
      <c r="BM200" s="229" t="s">
        <v>993</v>
      </c>
    </row>
    <row r="201" s="2" customFormat="1" ht="16.5" customHeight="1">
      <c r="A201" s="38"/>
      <c r="B201" s="39"/>
      <c r="C201" s="248" t="s">
        <v>78</v>
      </c>
      <c r="D201" s="248" t="s">
        <v>239</v>
      </c>
      <c r="E201" s="249" t="s">
        <v>1730</v>
      </c>
      <c r="F201" s="250" t="s">
        <v>1731</v>
      </c>
      <c r="G201" s="251" t="s">
        <v>1691</v>
      </c>
      <c r="H201" s="252">
        <v>100</v>
      </c>
      <c r="I201" s="253"/>
      <c r="J201" s="254">
        <f>ROUND(I201*H201,2)</f>
        <v>0</v>
      </c>
      <c r="K201" s="250" t="s">
        <v>1</v>
      </c>
      <c r="L201" s="255"/>
      <c r="M201" s="256" t="s">
        <v>1</v>
      </c>
      <c r="N201" s="257" t="s">
        <v>43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182</v>
      </c>
      <c r="AT201" s="229" t="s">
        <v>239</v>
      </c>
      <c r="AU201" s="229" t="s">
        <v>86</v>
      </c>
      <c r="AY201" s="17" t="s">
        <v>143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150</v>
      </c>
      <c r="BM201" s="229" t="s">
        <v>1001</v>
      </c>
    </row>
    <row r="202" s="2" customFormat="1" ht="16.5" customHeight="1">
      <c r="A202" s="38"/>
      <c r="B202" s="39"/>
      <c r="C202" s="248" t="s">
        <v>78</v>
      </c>
      <c r="D202" s="248" t="s">
        <v>239</v>
      </c>
      <c r="E202" s="249" t="s">
        <v>1732</v>
      </c>
      <c r="F202" s="250" t="s">
        <v>1733</v>
      </c>
      <c r="G202" s="251" t="s">
        <v>1691</v>
      </c>
      <c r="H202" s="252">
        <v>2</v>
      </c>
      <c r="I202" s="253"/>
      <c r="J202" s="254">
        <f>ROUND(I202*H202,2)</f>
        <v>0</v>
      </c>
      <c r="K202" s="250" t="s">
        <v>1</v>
      </c>
      <c r="L202" s="255"/>
      <c r="M202" s="256" t="s">
        <v>1</v>
      </c>
      <c r="N202" s="257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182</v>
      </c>
      <c r="AT202" s="229" t="s">
        <v>239</v>
      </c>
      <c r="AU202" s="229" t="s">
        <v>86</v>
      </c>
      <c r="AY202" s="17" t="s">
        <v>143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86</v>
      </c>
      <c r="BK202" s="230">
        <f>ROUND(I202*H202,2)</f>
        <v>0</v>
      </c>
      <c r="BL202" s="17" t="s">
        <v>150</v>
      </c>
      <c r="BM202" s="229" t="s">
        <v>1009</v>
      </c>
    </row>
    <row r="203" s="2" customFormat="1" ht="16.5" customHeight="1">
      <c r="A203" s="38"/>
      <c r="B203" s="39"/>
      <c r="C203" s="248" t="s">
        <v>78</v>
      </c>
      <c r="D203" s="248" t="s">
        <v>239</v>
      </c>
      <c r="E203" s="249" t="s">
        <v>1734</v>
      </c>
      <c r="F203" s="250" t="s">
        <v>1735</v>
      </c>
      <c r="G203" s="251" t="s">
        <v>1691</v>
      </c>
      <c r="H203" s="252">
        <v>100</v>
      </c>
      <c r="I203" s="253"/>
      <c r="J203" s="254">
        <f>ROUND(I203*H203,2)</f>
        <v>0</v>
      </c>
      <c r="K203" s="250" t="s">
        <v>1</v>
      </c>
      <c r="L203" s="255"/>
      <c r="M203" s="256" t="s">
        <v>1</v>
      </c>
      <c r="N203" s="257" t="s">
        <v>43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182</v>
      </c>
      <c r="AT203" s="229" t="s">
        <v>239</v>
      </c>
      <c r="AU203" s="229" t="s">
        <v>86</v>
      </c>
      <c r="AY203" s="17" t="s">
        <v>143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86</v>
      </c>
      <c r="BK203" s="230">
        <f>ROUND(I203*H203,2)</f>
        <v>0</v>
      </c>
      <c r="BL203" s="17" t="s">
        <v>150</v>
      </c>
      <c r="BM203" s="229" t="s">
        <v>1020</v>
      </c>
    </row>
    <row r="204" s="2" customFormat="1" ht="16.5" customHeight="1">
      <c r="A204" s="38"/>
      <c r="B204" s="39"/>
      <c r="C204" s="248" t="s">
        <v>78</v>
      </c>
      <c r="D204" s="248" t="s">
        <v>239</v>
      </c>
      <c r="E204" s="249" t="s">
        <v>1736</v>
      </c>
      <c r="F204" s="250" t="s">
        <v>1737</v>
      </c>
      <c r="G204" s="251" t="s">
        <v>1691</v>
      </c>
      <c r="H204" s="252">
        <v>12</v>
      </c>
      <c r="I204" s="253"/>
      <c r="J204" s="254">
        <f>ROUND(I204*H204,2)</f>
        <v>0</v>
      </c>
      <c r="K204" s="250" t="s">
        <v>1</v>
      </c>
      <c r="L204" s="255"/>
      <c r="M204" s="256" t="s">
        <v>1</v>
      </c>
      <c r="N204" s="257" t="s">
        <v>43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182</v>
      </c>
      <c r="AT204" s="229" t="s">
        <v>239</v>
      </c>
      <c r="AU204" s="229" t="s">
        <v>86</v>
      </c>
      <c r="AY204" s="17" t="s">
        <v>143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150</v>
      </c>
      <c r="BM204" s="229" t="s">
        <v>1029</v>
      </c>
    </row>
    <row r="205" s="2" customFormat="1" ht="16.5" customHeight="1">
      <c r="A205" s="38"/>
      <c r="B205" s="39"/>
      <c r="C205" s="248" t="s">
        <v>78</v>
      </c>
      <c r="D205" s="248" t="s">
        <v>239</v>
      </c>
      <c r="E205" s="249" t="s">
        <v>1738</v>
      </c>
      <c r="F205" s="250" t="s">
        <v>1739</v>
      </c>
      <c r="G205" s="251" t="s">
        <v>239</v>
      </c>
      <c r="H205" s="252">
        <v>50</v>
      </c>
      <c r="I205" s="253"/>
      <c r="J205" s="254">
        <f>ROUND(I205*H205,2)</f>
        <v>0</v>
      </c>
      <c r="K205" s="250" t="s">
        <v>1</v>
      </c>
      <c r="L205" s="255"/>
      <c r="M205" s="256" t="s">
        <v>1</v>
      </c>
      <c r="N205" s="257" t="s">
        <v>43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182</v>
      </c>
      <c r="AT205" s="229" t="s">
        <v>239</v>
      </c>
      <c r="AU205" s="229" t="s">
        <v>86</v>
      </c>
      <c r="AY205" s="17" t="s">
        <v>143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86</v>
      </c>
      <c r="BK205" s="230">
        <f>ROUND(I205*H205,2)</f>
        <v>0</v>
      </c>
      <c r="BL205" s="17" t="s">
        <v>150</v>
      </c>
      <c r="BM205" s="229" t="s">
        <v>1040</v>
      </c>
    </row>
    <row r="206" s="2" customFormat="1" ht="21.75" customHeight="1">
      <c r="A206" s="38"/>
      <c r="B206" s="39"/>
      <c r="C206" s="248" t="s">
        <v>78</v>
      </c>
      <c r="D206" s="248" t="s">
        <v>239</v>
      </c>
      <c r="E206" s="249" t="s">
        <v>1740</v>
      </c>
      <c r="F206" s="250" t="s">
        <v>1741</v>
      </c>
      <c r="G206" s="251" t="s">
        <v>1691</v>
      </c>
      <c r="H206" s="252">
        <v>2</v>
      </c>
      <c r="I206" s="253"/>
      <c r="J206" s="254">
        <f>ROUND(I206*H206,2)</f>
        <v>0</v>
      </c>
      <c r="K206" s="250" t="s">
        <v>1</v>
      </c>
      <c r="L206" s="255"/>
      <c r="M206" s="256" t="s">
        <v>1</v>
      </c>
      <c r="N206" s="257" t="s">
        <v>43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182</v>
      </c>
      <c r="AT206" s="229" t="s">
        <v>239</v>
      </c>
      <c r="AU206" s="229" t="s">
        <v>86</v>
      </c>
      <c r="AY206" s="17" t="s">
        <v>143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86</v>
      </c>
      <c r="BK206" s="230">
        <f>ROUND(I206*H206,2)</f>
        <v>0</v>
      </c>
      <c r="BL206" s="17" t="s">
        <v>150</v>
      </c>
      <c r="BM206" s="229" t="s">
        <v>1049</v>
      </c>
    </row>
    <row r="207" s="2" customFormat="1" ht="16.5" customHeight="1">
      <c r="A207" s="38"/>
      <c r="B207" s="39"/>
      <c r="C207" s="248" t="s">
        <v>78</v>
      </c>
      <c r="D207" s="248" t="s">
        <v>239</v>
      </c>
      <c r="E207" s="249" t="s">
        <v>1742</v>
      </c>
      <c r="F207" s="250" t="s">
        <v>1743</v>
      </c>
      <c r="G207" s="251" t="s">
        <v>1691</v>
      </c>
      <c r="H207" s="252">
        <v>7</v>
      </c>
      <c r="I207" s="253"/>
      <c r="J207" s="254">
        <f>ROUND(I207*H207,2)</f>
        <v>0</v>
      </c>
      <c r="K207" s="250" t="s">
        <v>1</v>
      </c>
      <c r="L207" s="255"/>
      <c r="M207" s="256" t="s">
        <v>1</v>
      </c>
      <c r="N207" s="257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182</v>
      </c>
      <c r="AT207" s="229" t="s">
        <v>239</v>
      </c>
      <c r="AU207" s="229" t="s">
        <v>86</v>
      </c>
      <c r="AY207" s="17" t="s">
        <v>143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86</v>
      </c>
      <c r="BK207" s="230">
        <f>ROUND(I207*H207,2)</f>
        <v>0</v>
      </c>
      <c r="BL207" s="17" t="s">
        <v>150</v>
      </c>
      <c r="BM207" s="229" t="s">
        <v>1057</v>
      </c>
    </row>
    <row r="208" s="2" customFormat="1" ht="16.5" customHeight="1">
      <c r="A208" s="38"/>
      <c r="B208" s="39"/>
      <c r="C208" s="248" t="s">
        <v>78</v>
      </c>
      <c r="D208" s="248" t="s">
        <v>239</v>
      </c>
      <c r="E208" s="249" t="s">
        <v>1744</v>
      </c>
      <c r="F208" s="250" t="s">
        <v>1745</v>
      </c>
      <c r="G208" s="251" t="s">
        <v>239</v>
      </c>
      <c r="H208" s="252">
        <v>30</v>
      </c>
      <c r="I208" s="253"/>
      <c r="J208" s="254">
        <f>ROUND(I208*H208,2)</f>
        <v>0</v>
      </c>
      <c r="K208" s="250" t="s">
        <v>1</v>
      </c>
      <c r="L208" s="255"/>
      <c r="M208" s="256" t="s">
        <v>1</v>
      </c>
      <c r="N208" s="257" t="s">
        <v>43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182</v>
      </c>
      <c r="AT208" s="229" t="s">
        <v>239</v>
      </c>
      <c r="AU208" s="229" t="s">
        <v>86</v>
      </c>
      <c r="AY208" s="17" t="s">
        <v>143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150</v>
      </c>
      <c r="BM208" s="229" t="s">
        <v>1065</v>
      </c>
    </row>
    <row r="209" s="2" customFormat="1" ht="16.5" customHeight="1">
      <c r="A209" s="38"/>
      <c r="B209" s="39"/>
      <c r="C209" s="248" t="s">
        <v>78</v>
      </c>
      <c r="D209" s="248" t="s">
        <v>239</v>
      </c>
      <c r="E209" s="249" t="s">
        <v>1746</v>
      </c>
      <c r="F209" s="250" t="s">
        <v>1747</v>
      </c>
      <c r="G209" s="251" t="s">
        <v>239</v>
      </c>
      <c r="H209" s="252">
        <v>30</v>
      </c>
      <c r="I209" s="253"/>
      <c r="J209" s="254">
        <f>ROUND(I209*H209,2)</f>
        <v>0</v>
      </c>
      <c r="K209" s="250" t="s">
        <v>1</v>
      </c>
      <c r="L209" s="255"/>
      <c r="M209" s="256" t="s">
        <v>1</v>
      </c>
      <c r="N209" s="257" t="s">
        <v>43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182</v>
      </c>
      <c r="AT209" s="229" t="s">
        <v>239</v>
      </c>
      <c r="AU209" s="229" t="s">
        <v>86</v>
      </c>
      <c r="AY209" s="17" t="s">
        <v>143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86</v>
      </c>
      <c r="BK209" s="230">
        <f>ROUND(I209*H209,2)</f>
        <v>0</v>
      </c>
      <c r="BL209" s="17" t="s">
        <v>150</v>
      </c>
      <c r="BM209" s="229" t="s">
        <v>1074</v>
      </c>
    </row>
    <row r="210" s="2" customFormat="1" ht="16.5" customHeight="1">
      <c r="A210" s="38"/>
      <c r="B210" s="39"/>
      <c r="C210" s="248" t="s">
        <v>78</v>
      </c>
      <c r="D210" s="248" t="s">
        <v>239</v>
      </c>
      <c r="E210" s="249" t="s">
        <v>1748</v>
      </c>
      <c r="F210" s="250" t="s">
        <v>1749</v>
      </c>
      <c r="G210" s="251" t="s">
        <v>1691</v>
      </c>
      <c r="H210" s="252">
        <v>1</v>
      </c>
      <c r="I210" s="253"/>
      <c r="J210" s="254">
        <f>ROUND(I210*H210,2)</f>
        <v>0</v>
      </c>
      <c r="K210" s="250" t="s">
        <v>1</v>
      </c>
      <c r="L210" s="255"/>
      <c r="M210" s="256" t="s">
        <v>1</v>
      </c>
      <c r="N210" s="257" t="s">
        <v>43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182</v>
      </c>
      <c r="AT210" s="229" t="s">
        <v>239</v>
      </c>
      <c r="AU210" s="229" t="s">
        <v>86</v>
      </c>
      <c r="AY210" s="17" t="s">
        <v>143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86</v>
      </c>
      <c r="BK210" s="230">
        <f>ROUND(I210*H210,2)</f>
        <v>0</v>
      </c>
      <c r="BL210" s="17" t="s">
        <v>150</v>
      </c>
      <c r="BM210" s="229" t="s">
        <v>1084</v>
      </c>
    </row>
    <row r="211" s="2" customFormat="1" ht="16.5" customHeight="1">
      <c r="A211" s="38"/>
      <c r="B211" s="39"/>
      <c r="C211" s="248" t="s">
        <v>78</v>
      </c>
      <c r="D211" s="248" t="s">
        <v>239</v>
      </c>
      <c r="E211" s="249" t="s">
        <v>1750</v>
      </c>
      <c r="F211" s="250" t="s">
        <v>1751</v>
      </c>
      <c r="G211" s="251" t="s">
        <v>1691</v>
      </c>
      <c r="H211" s="252">
        <v>11</v>
      </c>
      <c r="I211" s="253"/>
      <c r="J211" s="254">
        <f>ROUND(I211*H211,2)</f>
        <v>0</v>
      </c>
      <c r="K211" s="250" t="s">
        <v>1</v>
      </c>
      <c r="L211" s="255"/>
      <c r="M211" s="256" t="s">
        <v>1</v>
      </c>
      <c r="N211" s="257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182</v>
      </c>
      <c r="AT211" s="229" t="s">
        <v>239</v>
      </c>
      <c r="AU211" s="229" t="s">
        <v>86</v>
      </c>
      <c r="AY211" s="17" t="s">
        <v>143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150</v>
      </c>
      <c r="BM211" s="229" t="s">
        <v>1095</v>
      </c>
    </row>
    <row r="212" s="2" customFormat="1" ht="16.5" customHeight="1">
      <c r="A212" s="38"/>
      <c r="B212" s="39"/>
      <c r="C212" s="248" t="s">
        <v>78</v>
      </c>
      <c r="D212" s="248" t="s">
        <v>239</v>
      </c>
      <c r="E212" s="249" t="s">
        <v>1752</v>
      </c>
      <c r="F212" s="250" t="s">
        <v>1753</v>
      </c>
      <c r="G212" s="251" t="s">
        <v>1691</v>
      </c>
      <c r="H212" s="252">
        <v>2</v>
      </c>
      <c r="I212" s="253"/>
      <c r="J212" s="254">
        <f>ROUND(I212*H212,2)</f>
        <v>0</v>
      </c>
      <c r="K212" s="250" t="s">
        <v>1</v>
      </c>
      <c r="L212" s="255"/>
      <c r="M212" s="256" t="s">
        <v>1</v>
      </c>
      <c r="N212" s="257" t="s">
        <v>43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182</v>
      </c>
      <c r="AT212" s="229" t="s">
        <v>239</v>
      </c>
      <c r="AU212" s="229" t="s">
        <v>86</v>
      </c>
      <c r="AY212" s="17" t="s">
        <v>143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86</v>
      </c>
      <c r="BK212" s="230">
        <f>ROUND(I212*H212,2)</f>
        <v>0</v>
      </c>
      <c r="BL212" s="17" t="s">
        <v>150</v>
      </c>
      <c r="BM212" s="229" t="s">
        <v>218</v>
      </c>
    </row>
    <row r="213" s="2" customFormat="1" ht="16.5" customHeight="1">
      <c r="A213" s="38"/>
      <c r="B213" s="39"/>
      <c r="C213" s="248" t="s">
        <v>78</v>
      </c>
      <c r="D213" s="248" t="s">
        <v>239</v>
      </c>
      <c r="E213" s="249" t="s">
        <v>1754</v>
      </c>
      <c r="F213" s="250" t="s">
        <v>1755</v>
      </c>
      <c r="G213" s="251" t="s">
        <v>1688</v>
      </c>
      <c r="H213" s="252">
        <v>20.52</v>
      </c>
      <c r="I213" s="253"/>
      <c r="J213" s="254">
        <f>ROUND(I213*H213,2)</f>
        <v>0</v>
      </c>
      <c r="K213" s="250" t="s">
        <v>1</v>
      </c>
      <c r="L213" s="255"/>
      <c r="M213" s="256" t="s">
        <v>1</v>
      </c>
      <c r="N213" s="257" t="s">
        <v>43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182</v>
      </c>
      <c r="AT213" s="229" t="s">
        <v>239</v>
      </c>
      <c r="AU213" s="229" t="s">
        <v>86</v>
      </c>
      <c r="AY213" s="17" t="s">
        <v>143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86</v>
      </c>
      <c r="BK213" s="230">
        <f>ROUND(I213*H213,2)</f>
        <v>0</v>
      </c>
      <c r="BL213" s="17" t="s">
        <v>150</v>
      </c>
      <c r="BM213" s="229" t="s">
        <v>226</v>
      </c>
    </row>
    <row r="214" s="2" customFormat="1" ht="16.5" customHeight="1">
      <c r="A214" s="38"/>
      <c r="B214" s="39"/>
      <c r="C214" s="248" t="s">
        <v>78</v>
      </c>
      <c r="D214" s="248" t="s">
        <v>239</v>
      </c>
      <c r="E214" s="249" t="s">
        <v>1756</v>
      </c>
      <c r="F214" s="250" t="s">
        <v>1757</v>
      </c>
      <c r="G214" s="251" t="s">
        <v>1691</v>
      </c>
      <c r="H214" s="252">
        <v>50</v>
      </c>
      <c r="I214" s="253"/>
      <c r="J214" s="254">
        <f>ROUND(I214*H214,2)</f>
        <v>0</v>
      </c>
      <c r="K214" s="250" t="s">
        <v>1</v>
      </c>
      <c r="L214" s="255"/>
      <c r="M214" s="256" t="s">
        <v>1</v>
      </c>
      <c r="N214" s="257" t="s">
        <v>43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182</v>
      </c>
      <c r="AT214" s="229" t="s">
        <v>239</v>
      </c>
      <c r="AU214" s="229" t="s">
        <v>86</v>
      </c>
      <c r="AY214" s="17" t="s">
        <v>143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150</v>
      </c>
      <c r="BM214" s="229" t="s">
        <v>837</v>
      </c>
    </row>
    <row r="215" s="2" customFormat="1" ht="16.5" customHeight="1">
      <c r="A215" s="38"/>
      <c r="B215" s="39"/>
      <c r="C215" s="248" t="s">
        <v>78</v>
      </c>
      <c r="D215" s="248" t="s">
        <v>239</v>
      </c>
      <c r="E215" s="249" t="s">
        <v>1758</v>
      </c>
      <c r="F215" s="250" t="s">
        <v>1759</v>
      </c>
      <c r="G215" s="251" t="s">
        <v>1691</v>
      </c>
      <c r="H215" s="252">
        <v>25</v>
      </c>
      <c r="I215" s="253"/>
      <c r="J215" s="254">
        <f>ROUND(I215*H215,2)</f>
        <v>0</v>
      </c>
      <c r="K215" s="250" t="s">
        <v>1</v>
      </c>
      <c r="L215" s="255"/>
      <c r="M215" s="256" t="s">
        <v>1</v>
      </c>
      <c r="N215" s="257" t="s">
        <v>43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182</v>
      </c>
      <c r="AT215" s="229" t="s">
        <v>239</v>
      </c>
      <c r="AU215" s="229" t="s">
        <v>86</v>
      </c>
      <c r="AY215" s="17" t="s">
        <v>143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150</v>
      </c>
      <c r="BM215" s="229" t="s">
        <v>1760</v>
      </c>
    </row>
    <row r="216" s="2" customFormat="1" ht="16.5" customHeight="1">
      <c r="A216" s="38"/>
      <c r="B216" s="39"/>
      <c r="C216" s="248" t="s">
        <v>78</v>
      </c>
      <c r="D216" s="248" t="s">
        <v>239</v>
      </c>
      <c r="E216" s="249" t="s">
        <v>1761</v>
      </c>
      <c r="F216" s="250" t="s">
        <v>1762</v>
      </c>
      <c r="G216" s="251" t="s">
        <v>1691</v>
      </c>
      <c r="H216" s="252">
        <v>3</v>
      </c>
      <c r="I216" s="253"/>
      <c r="J216" s="254">
        <f>ROUND(I216*H216,2)</f>
        <v>0</v>
      </c>
      <c r="K216" s="250" t="s">
        <v>1</v>
      </c>
      <c r="L216" s="255"/>
      <c r="M216" s="256" t="s">
        <v>1</v>
      </c>
      <c r="N216" s="257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182</v>
      </c>
      <c r="AT216" s="229" t="s">
        <v>239</v>
      </c>
      <c r="AU216" s="229" t="s">
        <v>86</v>
      </c>
      <c r="AY216" s="17" t="s">
        <v>143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86</v>
      </c>
      <c r="BK216" s="230">
        <f>ROUND(I216*H216,2)</f>
        <v>0</v>
      </c>
      <c r="BL216" s="17" t="s">
        <v>150</v>
      </c>
      <c r="BM216" s="229" t="s">
        <v>1763</v>
      </c>
    </row>
    <row r="217" s="2" customFormat="1" ht="16.5" customHeight="1">
      <c r="A217" s="38"/>
      <c r="B217" s="39"/>
      <c r="C217" s="248" t="s">
        <v>78</v>
      </c>
      <c r="D217" s="248" t="s">
        <v>239</v>
      </c>
      <c r="E217" s="249" t="s">
        <v>1764</v>
      </c>
      <c r="F217" s="250" t="s">
        <v>1765</v>
      </c>
      <c r="G217" s="251" t="s">
        <v>1691</v>
      </c>
      <c r="H217" s="252">
        <v>10</v>
      </c>
      <c r="I217" s="253"/>
      <c r="J217" s="254">
        <f>ROUND(I217*H217,2)</f>
        <v>0</v>
      </c>
      <c r="K217" s="250" t="s">
        <v>1</v>
      </c>
      <c r="L217" s="255"/>
      <c r="M217" s="256" t="s">
        <v>1</v>
      </c>
      <c r="N217" s="257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182</v>
      </c>
      <c r="AT217" s="229" t="s">
        <v>239</v>
      </c>
      <c r="AU217" s="229" t="s">
        <v>86</v>
      </c>
      <c r="AY217" s="17" t="s">
        <v>143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86</v>
      </c>
      <c r="BK217" s="230">
        <f>ROUND(I217*H217,2)</f>
        <v>0</v>
      </c>
      <c r="BL217" s="17" t="s">
        <v>150</v>
      </c>
      <c r="BM217" s="229" t="s">
        <v>1766</v>
      </c>
    </row>
    <row r="218" s="2" customFormat="1" ht="16.5" customHeight="1">
      <c r="A218" s="38"/>
      <c r="B218" s="39"/>
      <c r="C218" s="248" t="s">
        <v>78</v>
      </c>
      <c r="D218" s="248" t="s">
        <v>239</v>
      </c>
      <c r="E218" s="249" t="s">
        <v>1767</v>
      </c>
      <c r="F218" s="250" t="s">
        <v>1768</v>
      </c>
      <c r="G218" s="251" t="s">
        <v>1691</v>
      </c>
      <c r="H218" s="252">
        <v>4</v>
      </c>
      <c r="I218" s="253"/>
      <c r="J218" s="254">
        <f>ROUND(I218*H218,2)</f>
        <v>0</v>
      </c>
      <c r="K218" s="250" t="s">
        <v>1</v>
      </c>
      <c r="L218" s="255"/>
      <c r="M218" s="256" t="s">
        <v>1</v>
      </c>
      <c r="N218" s="257" t="s">
        <v>43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182</v>
      </c>
      <c r="AT218" s="229" t="s">
        <v>239</v>
      </c>
      <c r="AU218" s="229" t="s">
        <v>86</v>
      </c>
      <c r="AY218" s="17" t="s">
        <v>143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86</v>
      </c>
      <c r="BK218" s="230">
        <f>ROUND(I218*H218,2)</f>
        <v>0</v>
      </c>
      <c r="BL218" s="17" t="s">
        <v>150</v>
      </c>
      <c r="BM218" s="229" t="s">
        <v>1769</v>
      </c>
    </row>
    <row r="219" s="2" customFormat="1" ht="16.5" customHeight="1">
      <c r="A219" s="38"/>
      <c r="B219" s="39"/>
      <c r="C219" s="248" t="s">
        <v>78</v>
      </c>
      <c r="D219" s="248" t="s">
        <v>239</v>
      </c>
      <c r="E219" s="249" t="s">
        <v>1770</v>
      </c>
      <c r="F219" s="250" t="s">
        <v>1771</v>
      </c>
      <c r="G219" s="251" t="s">
        <v>1691</v>
      </c>
      <c r="H219" s="252">
        <v>4</v>
      </c>
      <c r="I219" s="253"/>
      <c r="J219" s="254">
        <f>ROUND(I219*H219,2)</f>
        <v>0</v>
      </c>
      <c r="K219" s="250" t="s">
        <v>1</v>
      </c>
      <c r="L219" s="255"/>
      <c r="M219" s="256" t="s">
        <v>1</v>
      </c>
      <c r="N219" s="257" t="s">
        <v>43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182</v>
      </c>
      <c r="AT219" s="229" t="s">
        <v>239</v>
      </c>
      <c r="AU219" s="229" t="s">
        <v>86</v>
      </c>
      <c r="AY219" s="17" t="s">
        <v>143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150</v>
      </c>
      <c r="BM219" s="229" t="s">
        <v>1772</v>
      </c>
    </row>
    <row r="220" s="2" customFormat="1" ht="16.5" customHeight="1">
      <c r="A220" s="38"/>
      <c r="B220" s="39"/>
      <c r="C220" s="248" t="s">
        <v>78</v>
      </c>
      <c r="D220" s="248" t="s">
        <v>239</v>
      </c>
      <c r="E220" s="249" t="s">
        <v>1773</v>
      </c>
      <c r="F220" s="250" t="s">
        <v>1774</v>
      </c>
      <c r="G220" s="251" t="s">
        <v>1691</v>
      </c>
      <c r="H220" s="252">
        <v>4</v>
      </c>
      <c r="I220" s="253"/>
      <c r="J220" s="254">
        <f>ROUND(I220*H220,2)</f>
        <v>0</v>
      </c>
      <c r="K220" s="250" t="s">
        <v>1</v>
      </c>
      <c r="L220" s="255"/>
      <c r="M220" s="256" t="s">
        <v>1</v>
      </c>
      <c r="N220" s="257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182</v>
      </c>
      <c r="AT220" s="229" t="s">
        <v>239</v>
      </c>
      <c r="AU220" s="229" t="s">
        <v>86</v>
      </c>
      <c r="AY220" s="17" t="s">
        <v>143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86</v>
      </c>
      <c r="BK220" s="230">
        <f>ROUND(I220*H220,2)</f>
        <v>0</v>
      </c>
      <c r="BL220" s="17" t="s">
        <v>150</v>
      </c>
      <c r="BM220" s="229" t="s">
        <v>1775</v>
      </c>
    </row>
    <row r="221" s="2" customFormat="1" ht="16.5" customHeight="1">
      <c r="A221" s="38"/>
      <c r="B221" s="39"/>
      <c r="C221" s="248" t="s">
        <v>78</v>
      </c>
      <c r="D221" s="248" t="s">
        <v>239</v>
      </c>
      <c r="E221" s="249" t="s">
        <v>1776</v>
      </c>
      <c r="F221" s="250" t="s">
        <v>1777</v>
      </c>
      <c r="G221" s="251" t="s">
        <v>1691</v>
      </c>
      <c r="H221" s="252">
        <v>4</v>
      </c>
      <c r="I221" s="253"/>
      <c r="J221" s="254">
        <f>ROUND(I221*H221,2)</f>
        <v>0</v>
      </c>
      <c r="K221" s="250" t="s">
        <v>1</v>
      </c>
      <c r="L221" s="255"/>
      <c r="M221" s="256" t="s">
        <v>1</v>
      </c>
      <c r="N221" s="257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182</v>
      </c>
      <c r="AT221" s="229" t="s">
        <v>239</v>
      </c>
      <c r="AU221" s="229" t="s">
        <v>86</v>
      </c>
      <c r="AY221" s="17" t="s">
        <v>143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86</v>
      </c>
      <c r="BK221" s="230">
        <f>ROUND(I221*H221,2)</f>
        <v>0</v>
      </c>
      <c r="BL221" s="17" t="s">
        <v>150</v>
      </c>
      <c r="BM221" s="229" t="s">
        <v>1778</v>
      </c>
    </row>
    <row r="222" s="2" customFormat="1" ht="16.5" customHeight="1">
      <c r="A222" s="38"/>
      <c r="B222" s="39"/>
      <c r="C222" s="248" t="s">
        <v>78</v>
      </c>
      <c r="D222" s="248" t="s">
        <v>239</v>
      </c>
      <c r="E222" s="249" t="s">
        <v>1779</v>
      </c>
      <c r="F222" s="250" t="s">
        <v>1780</v>
      </c>
      <c r="G222" s="251" t="s">
        <v>1691</v>
      </c>
      <c r="H222" s="252">
        <v>30</v>
      </c>
      <c r="I222" s="253"/>
      <c r="J222" s="254">
        <f>ROUND(I222*H222,2)</f>
        <v>0</v>
      </c>
      <c r="K222" s="250" t="s">
        <v>1</v>
      </c>
      <c r="L222" s="255"/>
      <c r="M222" s="256" t="s">
        <v>1</v>
      </c>
      <c r="N222" s="257" t="s">
        <v>43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182</v>
      </c>
      <c r="AT222" s="229" t="s">
        <v>239</v>
      </c>
      <c r="AU222" s="229" t="s">
        <v>86</v>
      </c>
      <c r="AY222" s="17" t="s">
        <v>143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150</v>
      </c>
      <c r="BM222" s="229" t="s">
        <v>1781</v>
      </c>
    </row>
    <row r="223" s="2" customFormat="1" ht="24.15" customHeight="1">
      <c r="A223" s="38"/>
      <c r="B223" s="39"/>
      <c r="C223" s="248" t="s">
        <v>78</v>
      </c>
      <c r="D223" s="248" t="s">
        <v>239</v>
      </c>
      <c r="E223" s="249" t="s">
        <v>1782</v>
      </c>
      <c r="F223" s="250" t="s">
        <v>1783</v>
      </c>
      <c r="G223" s="251" t="s">
        <v>1691</v>
      </c>
      <c r="H223" s="252">
        <v>11</v>
      </c>
      <c r="I223" s="253"/>
      <c r="J223" s="254">
        <f>ROUND(I223*H223,2)</f>
        <v>0</v>
      </c>
      <c r="K223" s="250" t="s">
        <v>1</v>
      </c>
      <c r="L223" s="255"/>
      <c r="M223" s="256" t="s">
        <v>1</v>
      </c>
      <c r="N223" s="257" t="s">
        <v>43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182</v>
      </c>
      <c r="AT223" s="229" t="s">
        <v>239</v>
      </c>
      <c r="AU223" s="229" t="s">
        <v>86</v>
      </c>
      <c r="AY223" s="17" t="s">
        <v>143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150</v>
      </c>
      <c r="BM223" s="229" t="s">
        <v>1784</v>
      </c>
    </row>
    <row r="224" s="2" customFormat="1" ht="24.15" customHeight="1">
      <c r="A224" s="38"/>
      <c r="B224" s="39"/>
      <c r="C224" s="248" t="s">
        <v>78</v>
      </c>
      <c r="D224" s="248" t="s">
        <v>239</v>
      </c>
      <c r="E224" s="249" t="s">
        <v>1785</v>
      </c>
      <c r="F224" s="250" t="s">
        <v>1786</v>
      </c>
      <c r="G224" s="251" t="s">
        <v>1176</v>
      </c>
      <c r="H224" s="252">
        <v>3</v>
      </c>
      <c r="I224" s="253"/>
      <c r="J224" s="254">
        <f>ROUND(I224*H224,2)</f>
        <v>0</v>
      </c>
      <c r="K224" s="250" t="s">
        <v>1</v>
      </c>
      <c r="L224" s="255"/>
      <c r="M224" s="256" t="s">
        <v>1</v>
      </c>
      <c r="N224" s="257" t="s">
        <v>43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182</v>
      </c>
      <c r="AT224" s="229" t="s">
        <v>239</v>
      </c>
      <c r="AU224" s="229" t="s">
        <v>86</v>
      </c>
      <c r="AY224" s="17" t="s">
        <v>143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86</v>
      </c>
      <c r="BK224" s="230">
        <f>ROUND(I224*H224,2)</f>
        <v>0</v>
      </c>
      <c r="BL224" s="17" t="s">
        <v>150</v>
      </c>
      <c r="BM224" s="229" t="s">
        <v>1787</v>
      </c>
    </row>
    <row r="225" s="2" customFormat="1" ht="24.15" customHeight="1">
      <c r="A225" s="38"/>
      <c r="B225" s="39"/>
      <c r="C225" s="248" t="s">
        <v>78</v>
      </c>
      <c r="D225" s="248" t="s">
        <v>239</v>
      </c>
      <c r="E225" s="249" t="s">
        <v>1788</v>
      </c>
      <c r="F225" s="250" t="s">
        <v>1789</v>
      </c>
      <c r="G225" s="251" t="s">
        <v>1691</v>
      </c>
      <c r="H225" s="252">
        <v>10</v>
      </c>
      <c r="I225" s="253"/>
      <c r="J225" s="254">
        <f>ROUND(I225*H225,2)</f>
        <v>0</v>
      </c>
      <c r="K225" s="250" t="s">
        <v>1</v>
      </c>
      <c r="L225" s="255"/>
      <c r="M225" s="256" t="s">
        <v>1</v>
      </c>
      <c r="N225" s="257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182</v>
      </c>
      <c r="AT225" s="229" t="s">
        <v>239</v>
      </c>
      <c r="AU225" s="229" t="s">
        <v>86</v>
      </c>
      <c r="AY225" s="17" t="s">
        <v>143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86</v>
      </c>
      <c r="BK225" s="230">
        <f>ROUND(I225*H225,2)</f>
        <v>0</v>
      </c>
      <c r="BL225" s="17" t="s">
        <v>150</v>
      </c>
      <c r="BM225" s="229" t="s">
        <v>1790</v>
      </c>
    </row>
    <row r="226" s="2" customFormat="1" ht="16.5" customHeight="1">
      <c r="A226" s="38"/>
      <c r="B226" s="39"/>
      <c r="C226" s="248" t="s">
        <v>78</v>
      </c>
      <c r="D226" s="248" t="s">
        <v>239</v>
      </c>
      <c r="E226" s="249" t="s">
        <v>1791</v>
      </c>
      <c r="F226" s="250" t="s">
        <v>1792</v>
      </c>
      <c r="G226" s="251" t="s">
        <v>239</v>
      </c>
      <c r="H226" s="252">
        <v>460</v>
      </c>
      <c r="I226" s="253"/>
      <c r="J226" s="254">
        <f>ROUND(I226*H226,2)</f>
        <v>0</v>
      </c>
      <c r="K226" s="250" t="s">
        <v>1</v>
      </c>
      <c r="L226" s="255"/>
      <c r="M226" s="256" t="s">
        <v>1</v>
      </c>
      <c r="N226" s="257" t="s">
        <v>43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182</v>
      </c>
      <c r="AT226" s="229" t="s">
        <v>239</v>
      </c>
      <c r="AU226" s="229" t="s">
        <v>86</v>
      </c>
      <c r="AY226" s="17" t="s">
        <v>143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86</v>
      </c>
      <c r="BK226" s="230">
        <f>ROUND(I226*H226,2)</f>
        <v>0</v>
      </c>
      <c r="BL226" s="17" t="s">
        <v>150</v>
      </c>
      <c r="BM226" s="229" t="s">
        <v>1793</v>
      </c>
    </row>
    <row r="227" s="2" customFormat="1" ht="16.5" customHeight="1">
      <c r="A227" s="38"/>
      <c r="B227" s="39"/>
      <c r="C227" s="248" t="s">
        <v>78</v>
      </c>
      <c r="D227" s="248" t="s">
        <v>239</v>
      </c>
      <c r="E227" s="249" t="s">
        <v>1794</v>
      </c>
      <c r="F227" s="250" t="s">
        <v>1795</v>
      </c>
      <c r="G227" s="251" t="s">
        <v>239</v>
      </c>
      <c r="H227" s="252">
        <v>65</v>
      </c>
      <c r="I227" s="253"/>
      <c r="J227" s="254">
        <f>ROUND(I227*H227,2)</f>
        <v>0</v>
      </c>
      <c r="K227" s="250" t="s">
        <v>1</v>
      </c>
      <c r="L227" s="255"/>
      <c r="M227" s="256" t="s">
        <v>1</v>
      </c>
      <c r="N227" s="257" t="s">
        <v>43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182</v>
      </c>
      <c r="AT227" s="229" t="s">
        <v>239</v>
      </c>
      <c r="AU227" s="229" t="s">
        <v>86</v>
      </c>
      <c r="AY227" s="17" t="s">
        <v>143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150</v>
      </c>
      <c r="BM227" s="229" t="s">
        <v>1796</v>
      </c>
    </row>
    <row r="228" s="2" customFormat="1" ht="16.5" customHeight="1">
      <c r="A228" s="38"/>
      <c r="B228" s="39"/>
      <c r="C228" s="248" t="s">
        <v>78</v>
      </c>
      <c r="D228" s="248" t="s">
        <v>239</v>
      </c>
      <c r="E228" s="249" t="s">
        <v>1797</v>
      </c>
      <c r="F228" s="250" t="s">
        <v>1798</v>
      </c>
      <c r="G228" s="251" t="s">
        <v>239</v>
      </c>
      <c r="H228" s="252">
        <v>3</v>
      </c>
      <c r="I228" s="253"/>
      <c r="J228" s="254">
        <f>ROUND(I228*H228,2)</f>
        <v>0</v>
      </c>
      <c r="K228" s="250" t="s">
        <v>1</v>
      </c>
      <c r="L228" s="255"/>
      <c r="M228" s="256" t="s">
        <v>1</v>
      </c>
      <c r="N228" s="257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182</v>
      </c>
      <c r="AT228" s="229" t="s">
        <v>239</v>
      </c>
      <c r="AU228" s="229" t="s">
        <v>86</v>
      </c>
      <c r="AY228" s="17" t="s">
        <v>143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86</v>
      </c>
      <c r="BK228" s="230">
        <f>ROUND(I228*H228,2)</f>
        <v>0</v>
      </c>
      <c r="BL228" s="17" t="s">
        <v>150</v>
      </c>
      <c r="BM228" s="229" t="s">
        <v>1799</v>
      </c>
    </row>
    <row r="229" s="2" customFormat="1" ht="16.5" customHeight="1">
      <c r="A229" s="38"/>
      <c r="B229" s="39"/>
      <c r="C229" s="248" t="s">
        <v>78</v>
      </c>
      <c r="D229" s="248" t="s">
        <v>239</v>
      </c>
      <c r="E229" s="249" t="s">
        <v>1800</v>
      </c>
      <c r="F229" s="250" t="s">
        <v>1801</v>
      </c>
      <c r="G229" s="251" t="s">
        <v>1688</v>
      </c>
      <c r="H229" s="252">
        <v>74.400000000000006</v>
      </c>
      <c r="I229" s="253"/>
      <c r="J229" s="254">
        <f>ROUND(I229*H229,2)</f>
        <v>0</v>
      </c>
      <c r="K229" s="250" t="s">
        <v>1</v>
      </c>
      <c r="L229" s="255"/>
      <c r="M229" s="256" t="s">
        <v>1</v>
      </c>
      <c r="N229" s="257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182</v>
      </c>
      <c r="AT229" s="229" t="s">
        <v>239</v>
      </c>
      <c r="AU229" s="229" t="s">
        <v>86</v>
      </c>
      <c r="AY229" s="17" t="s">
        <v>143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86</v>
      </c>
      <c r="BK229" s="230">
        <f>ROUND(I229*H229,2)</f>
        <v>0</v>
      </c>
      <c r="BL229" s="17" t="s">
        <v>150</v>
      </c>
      <c r="BM229" s="229" t="s">
        <v>1802</v>
      </c>
    </row>
    <row r="230" s="2" customFormat="1" ht="37.8" customHeight="1">
      <c r="A230" s="38"/>
      <c r="B230" s="39"/>
      <c r="C230" s="248" t="s">
        <v>78</v>
      </c>
      <c r="D230" s="248" t="s">
        <v>239</v>
      </c>
      <c r="E230" s="249" t="s">
        <v>1803</v>
      </c>
      <c r="F230" s="250" t="s">
        <v>1804</v>
      </c>
      <c r="G230" s="251" t="s">
        <v>1691</v>
      </c>
      <c r="H230" s="252">
        <v>1</v>
      </c>
      <c r="I230" s="253"/>
      <c r="J230" s="254">
        <f>ROUND(I230*H230,2)</f>
        <v>0</v>
      </c>
      <c r="K230" s="250" t="s">
        <v>1</v>
      </c>
      <c r="L230" s="255"/>
      <c r="M230" s="256" t="s">
        <v>1</v>
      </c>
      <c r="N230" s="257" t="s">
        <v>43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182</v>
      </c>
      <c r="AT230" s="229" t="s">
        <v>239</v>
      </c>
      <c r="AU230" s="229" t="s">
        <v>86</v>
      </c>
      <c r="AY230" s="17" t="s">
        <v>143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86</v>
      </c>
      <c r="BK230" s="230">
        <f>ROUND(I230*H230,2)</f>
        <v>0</v>
      </c>
      <c r="BL230" s="17" t="s">
        <v>150</v>
      </c>
      <c r="BM230" s="229" t="s">
        <v>1805</v>
      </c>
    </row>
    <row r="231" s="2" customFormat="1" ht="16.5" customHeight="1">
      <c r="A231" s="38"/>
      <c r="B231" s="39"/>
      <c r="C231" s="248" t="s">
        <v>78</v>
      </c>
      <c r="D231" s="248" t="s">
        <v>239</v>
      </c>
      <c r="E231" s="249" t="s">
        <v>1806</v>
      </c>
      <c r="F231" s="250" t="s">
        <v>1807</v>
      </c>
      <c r="G231" s="251" t="s">
        <v>1691</v>
      </c>
      <c r="H231" s="252">
        <v>5</v>
      </c>
      <c r="I231" s="253"/>
      <c r="J231" s="254">
        <f>ROUND(I231*H231,2)</f>
        <v>0</v>
      </c>
      <c r="K231" s="250" t="s">
        <v>1</v>
      </c>
      <c r="L231" s="255"/>
      <c r="M231" s="256" t="s">
        <v>1</v>
      </c>
      <c r="N231" s="257" t="s">
        <v>43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182</v>
      </c>
      <c r="AT231" s="229" t="s">
        <v>239</v>
      </c>
      <c r="AU231" s="229" t="s">
        <v>86</v>
      </c>
      <c r="AY231" s="17" t="s">
        <v>143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86</v>
      </c>
      <c r="BK231" s="230">
        <f>ROUND(I231*H231,2)</f>
        <v>0</v>
      </c>
      <c r="BL231" s="17" t="s">
        <v>150</v>
      </c>
      <c r="BM231" s="229" t="s">
        <v>1808</v>
      </c>
    </row>
    <row r="232" s="2" customFormat="1" ht="16.5" customHeight="1">
      <c r="A232" s="38"/>
      <c r="B232" s="39"/>
      <c r="C232" s="248" t="s">
        <v>78</v>
      </c>
      <c r="D232" s="248" t="s">
        <v>239</v>
      </c>
      <c r="E232" s="249" t="s">
        <v>1809</v>
      </c>
      <c r="F232" s="250" t="s">
        <v>1810</v>
      </c>
      <c r="G232" s="251" t="s">
        <v>1691</v>
      </c>
      <c r="H232" s="252">
        <v>5</v>
      </c>
      <c r="I232" s="253"/>
      <c r="J232" s="254">
        <f>ROUND(I232*H232,2)</f>
        <v>0</v>
      </c>
      <c r="K232" s="250" t="s">
        <v>1</v>
      </c>
      <c r="L232" s="255"/>
      <c r="M232" s="256" t="s">
        <v>1</v>
      </c>
      <c r="N232" s="257" t="s">
        <v>43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182</v>
      </c>
      <c r="AT232" s="229" t="s">
        <v>239</v>
      </c>
      <c r="AU232" s="229" t="s">
        <v>86</v>
      </c>
      <c r="AY232" s="17" t="s">
        <v>143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86</v>
      </c>
      <c r="BK232" s="230">
        <f>ROUND(I232*H232,2)</f>
        <v>0</v>
      </c>
      <c r="BL232" s="17" t="s">
        <v>150</v>
      </c>
      <c r="BM232" s="229" t="s">
        <v>1811</v>
      </c>
    </row>
    <row r="233" s="2" customFormat="1" ht="16.5" customHeight="1">
      <c r="A233" s="38"/>
      <c r="B233" s="39"/>
      <c r="C233" s="248" t="s">
        <v>78</v>
      </c>
      <c r="D233" s="248" t="s">
        <v>239</v>
      </c>
      <c r="E233" s="249" t="s">
        <v>1812</v>
      </c>
      <c r="F233" s="250" t="s">
        <v>1813</v>
      </c>
      <c r="G233" s="251" t="s">
        <v>1691</v>
      </c>
      <c r="H233" s="252">
        <v>12</v>
      </c>
      <c r="I233" s="253"/>
      <c r="J233" s="254">
        <f>ROUND(I233*H233,2)</f>
        <v>0</v>
      </c>
      <c r="K233" s="250" t="s">
        <v>1</v>
      </c>
      <c r="L233" s="255"/>
      <c r="M233" s="256" t="s">
        <v>1</v>
      </c>
      <c r="N233" s="257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182</v>
      </c>
      <c r="AT233" s="229" t="s">
        <v>239</v>
      </c>
      <c r="AU233" s="229" t="s">
        <v>86</v>
      </c>
      <c r="AY233" s="17" t="s">
        <v>143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86</v>
      </c>
      <c r="BK233" s="230">
        <f>ROUND(I233*H233,2)</f>
        <v>0</v>
      </c>
      <c r="BL233" s="17" t="s">
        <v>150</v>
      </c>
      <c r="BM233" s="229" t="s">
        <v>1814</v>
      </c>
    </row>
    <row r="234" s="2" customFormat="1" ht="16.5" customHeight="1">
      <c r="A234" s="38"/>
      <c r="B234" s="39"/>
      <c r="C234" s="248" t="s">
        <v>78</v>
      </c>
      <c r="D234" s="248" t="s">
        <v>239</v>
      </c>
      <c r="E234" s="249" t="s">
        <v>1815</v>
      </c>
      <c r="F234" s="250" t="s">
        <v>1816</v>
      </c>
      <c r="G234" s="251" t="s">
        <v>1691</v>
      </c>
      <c r="H234" s="252">
        <v>20</v>
      </c>
      <c r="I234" s="253"/>
      <c r="J234" s="254">
        <f>ROUND(I234*H234,2)</f>
        <v>0</v>
      </c>
      <c r="K234" s="250" t="s">
        <v>1</v>
      </c>
      <c r="L234" s="255"/>
      <c r="M234" s="256" t="s">
        <v>1</v>
      </c>
      <c r="N234" s="257" t="s">
        <v>43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182</v>
      </c>
      <c r="AT234" s="229" t="s">
        <v>239</v>
      </c>
      <c r="AU234" s="229" t="s">
        <v>86</v>
      </c>
      <c r="AY234" s="17" t="s">
        <v>143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86</v>
      </c>
      <c r="BK234" s="230">
        <f>ROUND(I234*H234,2)</f>
        <v>0</v>
      </c>
      <c r="BL234" s="17" t="s">
        <v>150</v>
      </c>
      <c r="BM234" s="229" t="s">
        <v>1817</v>
      </c>
    </row>
    <row r="235" s="2" customFormat="1" ht="16.5" customHeight="1">
      <c r="A235" s="38"/>
      <c r="B235" s="39"/>
      <c r="C235" s="248" t="s">
        <v>78</v>
      </c>
      <c r="D235" s="248" t="s">
        <v>239</v>
      </c>
      <c r="E235" s="249" t="s">
        <v>1818</v>
      </c>
      <c r="F235" s="250" t="s">
        <v>1819</v>
      </c>
      <c r="G235" s="251" t="s">
        <v>1691</v>
      </c>
      <c r="H235" s="252">
        <v>5</v>
      </c>
      <c r="I235" s="253"/>
      <c r="J235" s="254">
        <f>ROUND(I235*H235,2)</f>
        <v>0</v>
      </c>
      <c r="K235" s="250" t="s">
        <v>1</v>
      </c>
      <c r="L235" s="255"/>
      <c r="M235" s="256" t="s">
        <v>1</v>
      </c>
      <c r="N235" s="257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182</v>
      </c>
      <c r="AT235" s="229" t="s">
        <v>239</v>
      </c>
      <c r="AU235" s="229" t="s">
        <v>86</v>
      </c>
      <c r="AY235" s="17" t="s">
        <v>143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150</v>
      </c>
      <c r="BM235" s="229" t="s">
        <v>1820</v>
      </c>
    </row>
    <row r="236" s="2" customFormat="1" ht="21.75" customHeight="1">
      <c r="A236" s="38"/>
      <c r="B236" s="39"/>
      <c r="C236" s="248" t="s">
        <v>78</v>
      </c>
      <c r="D236" s="248" t="s">
        <v>239</v>
      </c>
      <c r="E236" s="249" t="s">
        <v>1821</v>
      </c>
      <c r="F236" s="250" t="s">
        <v>1822</v>
      </c>
      <c r="G236" s="251" t="s">
        <v>239</v>
      </c>
      <c r="H236" s="252">
        <v>10</v>
      </c>
      <c r="I236" s="253"/>
      <c r="J236" s="254">
        <f>ROUND(I236*H236,2)</f>
        <v>0</v>
      </c>
      <c r="K236" s="250" t="s">
        <v>1</v>
      </c>
      <c r="L236" s="255"/>
      <c r="M236" s="256" t="s">
        <v>1</v>
      </c>
      <c r="N236" s="257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182</v>
      </c>
      <c r="AT236" s="229" t="s">
        <v>239</v>
      </c>
      <c r="AU236" s="229" t="s">
        <v>86</v>
      </c>
      <c r="AY236" s="17" t="s">
        <v>143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86</v>
      </c>
      <c r="BK236" s="230">
        <f>ROUND(I236*H236,2)</f>
        <v>0</v>
      </c>
      <c r="BL236" s="17" t="s">
        <v>150</v>
      </c>
      <c r="BM236" s="229" t="s">
        <v>1823</v>
      </c>
    </row>
    <row r="237" s="2" customFormat="1" ht="16.5" customHeight="1">
      <c r="A237" s="38"/>
      <c r="B237" s="39"/>
      <c r="C237" s="248" t="s">
        <v>78</v>
      </c>
      <c r="D237" s="248" t="s">
        <v>239</v>
      </c>
      <c r="E237" s="249" t="s">
        <v>1824</v>
      </c>
      <c r="F237" s="250" t="s">
        <v>1825</v>
      </c>
      <c r="G237" s="251" t="s">
        <v>1691</v>
      </c>
      <c r="H237" s="252">
        <v>10</v>
      </c>
      <c r="I237" s="253"/>
      <c r="J237" s="254">
        <f>ROUND(I237*H237,2)</f>
        <v>0</v>
      </c>
      <c r="K237" s="250" t="s">
        <v>1</v>
      </c>
      <c r="L237" s="255"/>
      <c r="M237" s="256" t="s">
        <v>1</v>
      </c>
      <c r="N237" s="257" t="s">
        <v>43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182</v>
      </c>
      <c r="AT237" s="229" t="s">
        <v>239</v>
      </c>
      <c r="AU237" s="229" t="s">
        <v>86</v>
      </c>
      <c r="AY237" s="17" t="s">
        <v>143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86</v>
      </c>
      <c r="BK237" s="230">
        <f>ROUND(I237*H237,2)</f>
        <v>0</v>
      </c>
      <c r="BL237" s="17" t="s">
        <v>150</v>
      </c>
      <c r="BM237" s="229" t="s">
        <v>1826</v>
      </c>
    </row>
    <row r="238" s="2" customFormat="1" ht="33" customHeight="1">
      <c r="A238" s="38"/>
      <c r="B238" s="39"/>
      <c r="C238" s="248" t="s">
        <v>78</v>
      </c>
      <c r="D238" s="248" t="s">
        <v>239</v>
      </c>
      <c r="E238" s="249" t="s">
        <v>1827</v>
      </c>
      <c r="F238" s="250" t="s">
        <v>1828</v>
      </c>
      <c r="G238" s="251" t="s">
        <v>1176</v>
      </c>
      <c r="H238" s="252">
        <v>29</v>
      </c>
      <c r="I238" s="253"/>
      <c r="J238" s="254">
        <f>ROUND(I238*H238,2)</f>
        <v>0</v>
      </c>
      <c r="K238" s="250" t="s">
        <v>1</v>
      </c>
      <c r="L238" s="255"/>
      <c r="M238" s="256" t="s">
        <v>1</v>
      </c>
      <c r="N238" s="257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182</v>
      </c>
      <c r="AT238" s="229" t="s">
        <v>239</v>
      </c>
      <c r="AU238" s="229" t="s">
        <v>86</v>
      </c>
      <c r="AY238" s="17" t="s">
        <v>143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86</v>
      </c>
      <c r="BK238" s="230">
        <f>ROUND(I238*H238,2)</f>
        <v>0</v>
      </c>
      <c r="BL238" s="17" t="s">
        <v>150</v>
      </c>
      <c r="BM238" s="229" t="s">
        <v>1829</v>
      </c>
    </row>
    <row r="239" s="2" customFormat="1" ht="16.5" customHeight="1">
      <c r="A239" s="38"/>
      <c r="B239" s="39"/>
      <c r="C239" s="248" t="s">
        <v>78</v>
      </c>
      <c r="D239" s="248" t="s">
        <v>239</v>
      </c>
      <c r="E239" s="249" t="s">
        <v>1830</v>
      </c>
      <c r="F239" s="250" t="s">
        <v>1831</v>
      </c>
      <c r="G239" s="251" t="s">
        <v>1691</v>
      </c>
      <c r="H239" s="252">
        <v>7</v>
      </c>
      <c r="I239" s="253"/>
      <c r="J239" s="254">
        <f>ROUND(I239*H239,2)</f>
        <v>0</v>
      </c>
      <c r="K239" s="250" t="s">
        <v>1</v>
      </c>
      <c r="L239" s="255"/>
      <c r="M239" s="256" t="s">
        <v>1</v>
      </c>
      <c r="N239" s="257" t="s">
        <v>43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182</v>
      </c>
      <c r="AT239" s="229" t="s">
        <v>239</v>
      </c>
      <c r="AU239" s="229" t="s">
        <v>86</v>
      </c>
      <c r="AY239" s="17" t="s">
        <v>143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86</v>
      </c>
      <c r="BK239" s="230">
        <f>ROUND(I239*H239,2)</f>
        <v>0</v>
      </c>
      <c r="BL239" s="17" t="s">
        <v>150</v>
      </c>
      <c r="BM239" s="229" t="s">
        <v>1832</v>
      </c>
    </row>
    <row r="240" s="2" customFormat="1" ht="24.15" customHeight="1">
      <c r="A240" s="38"/>
      <c r="B240" s="39"/>
      <c r="C240" s="248" t="s">
        <v>78</v>
      </c>
      <c r="D240" s="248" t="s">
        <v>239</v>
      </c>
      <c r="E240" s="249" t="s">
        <v>1833</v>
      </c>
      <c r="F240" s="250" t="s">
        <v>1834</v>
      </c>
      <c r="G240" s="251" t="s">
        <v>1691</v>
      </c>
      <c r="H240" s="252">
        <v>20</v>
      </c>
      <c r="I240" s="253"/>
      <c r="J240" s="254">
        <f>ROUND(I240*H240,2)</f>
        <v>0</v>
      </c>
      <c r="K240" s="250" t="s">
        <v>1</v>
      </c>
      <c r="L240" s="255"/>
      <c r="M240" s="256" t="s">
        <v>1</v>
      </c>
      <c r="N240" s="257" t="s">
        <v>43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182</v>
      </c>
      <c r="AT240" s="229" t="s">
        <v>239</v>
      </c>
      <c r="AU240" s="229" t="s">
        <v>86</v>
      </c>
      <c r="AY240" s="17" t="s">
        <v>143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86</v>
      </c>
      <c r="BK240" s="230">
        <f>ROUND(I240*H240,2)</f>
        <v>0</v>
      </c>
      <c r="BL240" s="17" t="s">
        <v>150</v>
      </c>
      <c r="BM240" s="229" t="s">
        <v>1835</v>
      </c>
    </row>
    <row r="241" s="2" customFormat="1" ht="21.75" customHeight="1">
      <c r="A241" s="38"/>
      <c r="B241" s="39"/>
      <c r="C241" s="248" t="s">
        <v>78</v>
      </c>
      <c r="D241" s="248" t="s">
        <v>239</v>
      </c>
      <c r="E241" s="249" t="s">
        <v>1836</v>
      </c>
      <c r="F241" s="250" t="s">
        <v>1837</v>
      </c>
      <c r="G241" s="251" t="s">
        <v>1691</v>
      </c>
      <c r="H241" s="252">
        <v>100</v>
      </c>
      <c r="I241" s="253"/>
      <c r="J241" s="254">
        <f>ROUND(I241*H241,2)</f>
        <v>0</v>
      </c>
      <c r="K241" s="250" t="s">
        <v>1</v>
      </c>
      <c r="L241" s="255"/>
      <c r="M241" s="256" t="s">
        <v>1</v>
      </c>
      <c r="N241" s="257" t="s">
        <v>43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182</v>
      </c>
      <c r="AT241" s="229" t="s">
        <v>239</v>
      </c>
      <c r="AU241" s="229" t="s">
        <v>86</v>
      </c>
      <c r="AY241" s="17" t="s">
        <v>143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150</v>
      </c>
      <c r="BM241" s="229" t="s">
        <v>1838</v>
      </c>
    </row>
    <row r="242" s="2" customFormat="1" ht="16.5" customHeight="1">
      <c r="A242" s="38"/>
      <c r="B242" s="39"/>
      <c r="C242" s="248" t="s">
        <v>78</v>
      </c>
      <c r="D242" s="248" t="s">
        <v>239</v>
      </c>
      <c r="E242" s="249" t="s">
        <v>1839</v>
      </c>
      <c r="F242" s="250" t="s">
        <v>1840</v>
      </c>
      <c r="G242" s="251" t="s">
        <v>1691</v>
      </c>
      <c r="H242" s="252">
        <v>5</v>
      </c>
      <c r="I242" s="253"/>
      <c r="J242" s="254">
        <f>ROUND(I242*H242,2)</f>
        <v>0</v>
      </c>
      <c r="K242" s="250" t="s">
        <v>1</v>
      </c>
      <c r="L242" s="255"/>
      <c r="M242" s="256" t="s">
        <v>1</v>
      </c>
      <c r="N242" s="257" t="s">
        <v>43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182</v>
      </c>
      <c r="AT242" s="229" t="s">
        <v>239</v>
      </c>
      <c r="AU242" s="229" t="s">
        <v>86</v>
      </c>
      <c r="AY242" s="17" t="s">
        <v>143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86</v>
      </c>
      <c r="BK242" s="230">
        <f>ROUND(I242*H242,2)</f>
        <v>0</v>
      </c>
      <c r="BL242" s="17" t="s">
        <v>150</v>
      </c>
      <c r="BM242" s="229" t="s">
        <v>1841</v>
      </c>
    </row>
    <row r="243" s="2" customFormat="1" ht="24.15" customHeight="1">
      <c r="A243" s="38"/>
      <c r="B243" s="39"/>
      <c r="C243" s="248" t="s">
        <v>78</v>
      </c>
      <c r="D243" s="248" t="s">
        <v>239</v>
      </c>
      <c r="E243" s="249" t="s">
        <v>1842</v>
      </c>
      <c r="F243" s="250" t="s">
        <v>1843</v>
      </c>
      <c r="G243" s="251" t="s">
        <v>1691</v>
      </c>
      <c r="H243" s="252">
        <v>12</v>
      </c>
      <c r="I243" s="253"/>
      <c r="J243" s="254">
        <f>ROUND(I243*H243,2)</f>
        <v>0</v>
      </c>
      <c r="K243" s="250" t="s">
        <v>1</v>
      </c>
      <c r="L243" s="255"/>
      <c r="M243" s="256" t="s">
        <v>1</v>
      </c>
      <c r="N243" s="257" t="s">
        <v>43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182</v>
      </c>
      <c r="AT243" s="229" t="s">
        <v>239</v>
      </c>
      <c r="AU243" s="229" t="s">
        <v>86</v>
      </c>
      <c r="AY243" s="17" t="s">
        <v>143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86</v>
      </c>
      <c r="BK243" s="230">
        <f>ROUND(I243*H243,2)</f>
        <v>0</v>
      </c>
      <c r="BL243" s="17" t="s">
        <v>150</v>
      </c>
      <c r="BM243" s="229" t="s">
        <v>1844</v>
      </c>
    </row>
    <row r="244" s="2" customFormat="1" ht="16.5" customHeight="1">
      <c r="A244" s="38"/>
      <c r="B244" s="39"/>
      <c r="C244" s="248" t="s">
        <v>78</v>
      </c>
      <c r="D244" s="248" t="s">
        <v>239</v>
      </c>
      <c r="E244" s="249" t="s">
        <v>1845</v>
      </c>
      <c r="F244" s="250" t="s">
        <v>1846</v>
      </c>
      <c r="G244" s="251" t="s">
        <v>1691</v>
      </c>
      <c r="H244" s="252">
        <v>30</v>
      </c>
      <c r="I244" s="253"/>
      <c r="J244" s="254">
        <f>ROUND(I244*H244,2)</f>
        <v>0</v>
      </c>
      <c r="K244" s="250" t="s">
        <v>1</v>
      </c>
      <c r="L244" s="255"/>
      <c r="M244" s="256" t="s">
        <v>1</v>
      </c>
      <c r="N244" s="257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182</v>
      </c>
      <c r="AT244" s="229" t="s">
        <v>239</v>
      </c>
      <c r="AU244" s="229" t="s">
        <v>86</v>
      </c>
      <c r="AY244" s="17" t="s">
        <v>143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86</v>
      </c>
      <c r="BK244" s="230">
        <f>ROUND(I244*H244,2)</f>
        <v>0</v>
      </c>
      <c r="BL244" s="17" t="s">
        <v>150</v>
      </c>
      <c r="BM244" s="229" t="s">
        <v>1847</v>
      </c>
    </row>
    <row r="245" s="2" customFormat="1" ht="16.5" customHeight="1">
      <c r="A245" s="38"/>
      <c r="B245" s="39"/>
      <c r="C245" s="248" t="s">
        <v>78</v>
      </c>
      <c r="D245" s="248" t="s">
        <v>239</v>
      </c>
      <c r="E245" s="249" t="s">
        <v>1848</v>
      </c>
      <c r="F245" s="250" t="s">
        <v>1849</v>
      </c>
      <c r="G245" s="251" t="s">
        <v>1691</v>
      </c>
      <c r="H245" s="252">
        <v>10</v>
      </c>
      <c r="I245" s="253"/>
      <c r="J245" s="254">
        <f>ROUND(I245*H245,2)</f>
        <v>0</v>
      </c>
      <c r="K245" s="250" t="s">
        <v>1</v>
      </c>
      <c r="L245" s="255"/>
      <c r="M245" s="256" t="s">
        <v>1</v>
      </c>
      <c r="N245" s="257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182</v>
      </c>
      <c r="AT245" s="229" t="s">
        <v>239</v>
      </c>
      <c r="AU245" s="229" t="s">
        <v>86</v>
      </c>
      <c r="AY245" s="17" t="s">
        <v>143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86</v>
      </c>
      <c r="BK245" s="230">
        <f>ROUND(I245*H245,2)</f>
        <v>0</v>
      </c>
      <c r="BL245" s="17" t="s">
        <v>150</v>
      </c>
      <c r="BM245" s="229" t="s">
        <v>1850</v>
      </c>
    </row>
    <row r="246" s="2" customFormat="1" ht="24.15" customHeight="1">
      <c r="A246" s="38"/>
      <c r="B246" s="39"/>
      <c r="C246" s="248" t="s">
        <v>78</v>
      </c>
      <c r="D246" s="248" t="s">
        <v>239</v>
      </c>
      <c r="E246" s="249" t="s">
        <v>1851</v>
      </c>
      <c r="F246" s="250" t="s">
        <v>1852</v>
      </c>
      <c r="G246" s="251" t="s">
        <v>1691</v>
      </c>
      <c r="H246" s="252">
        <v>10</v>
      </c>
      <c r="I246" s="253"/>
      <c r="J246" s="254">
        <f>ROUND(I246*H246,2)</f>
        <v>0</v>
      </c>
      <c r="K246" s="250" t="s">
        <v>1</v>
      </c>
      <c r="L246" s="255"/>
      <c r="M246" s="256" t="s">
        <v>1</v>
      </c>
      <c r="N246" s="257" t="s">
        <v>43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182</v>
      </c>
      <c r="AT246" s="229" t="s">
        <v>239</v>
      </c>
      <c r="AU246" s="229" t="s">
        <v>86</v>
      </c>
      <c r="AY246" s="17" t="s">
        <v>143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86</v>
      </c>
      <c r="BK246" s="230">
        <f>ROUND(I246*H246,2)</f>
        <v>0</v>
      </c>
      <c r="BL246" s="17" t="s">
        <v>150</v>
      </c>
      <c r="BM246" s="229" t="s">
        <v>1853</v>
      </c>
    </row>
    <row r="247" s="2" customFormat="1" ht="24.15" customHeight="1">
      <c r="A247" s="38"/>
      <c r="B247" s="39"/>
      <c r="C247" s="248" t="s">
        <v>78</v>
      </c>
      <c r="D247" s="248" t="s">
        <v>239</v>
      </c>
      <c r="E247" s="249" t="s">
        <v>1854</v>
      </c>
      <c r="F247" s="250" t="s">
        <v>1855</v>
      </c>
      <c r="G247" s="251" t="s">
        <v>1691</v>
      </c>
      <c r="H247" s="252">
        <v>30</v>
      </c>
      <c r="I247" s="253"/>
      <c r="J247" s="254">
        <f>ROUND(I247*H247,2)</f>
        <v>0</v>
      </c>
      <c r="K247" s="250" t="s">
        <v>1</v>
      </c>
      <c r="L247" s="255"/>
      <c r="M247" s="256" t="s">
        <v>1</v>
      </c>
      <c r="N247" s="257" t="s">
        <v>43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182</v>
      </c>
      <c r="AT247" s="229" t="s">
        <v>239</v>
      </c>
      <c r="AU247" s="229" t="s">
        <v>86</v>
      </c>
      <c r="AY247" s="17" t="s">
        <v>143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86</v>
      </c>
      <c r="BK247" s="230">
        <f>ROUND(I247*H247,2)</f>
        <v>0</v>
      </c>
      <c r="BL247" s="17" t="s">
        <v>150</v>
      </c>
      <c r="BM247" s="229" t="s">
        <v>1856</v>
      </c>
    </row>
    <row r="248" s="2" customFormat="1" ht="16.5" customHeight="1">
      <c r="A248" s="38"/>
      <c r="B248" s="39"/>
      <c r="C248" s="248" t="s">
        <v>78</v>
      </c>
      <c r="D248" s="248" t="s">
        <v>239</v>
      </c>
      <c r="E248" s="249" t="s">
        <v>1857</v>
      </c>
      <c r="F248" s="250" t="s">
        <v>1858</v>
      </c>
      <c r="G248" s="251" t="s">
        <v>1691</v>
      </c>
      <c r="H248" s="252">
        <v>1</v>
      </c>
      <c r="I248" s="253"/>
      <c r="J248" s="254">
        <f>ROUND(I248*H248,2)</f>
        <v>0</v>
      </c>
      <c r="K248" s="250" t="s">
        <v>1</v>
      </c>
      <c r="L248" s="255"/>
      <c r="M248" s="256" t="s">
        <v>1</v>
      </c>
      <c r="N248" s="257" t="s">
        <v>43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182</v>
      </c>
      <c r="AT248" s="229" t="s">
        <v>239</v>
      </c>
      <c r="AU248" s="229" t="s">
        <v>86</v>
      </c>
      <c r="AY248" s="17" t="s">
        <v>143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86</v>
      </c>
      <c r="BK248" s="230">
        <f>ROUND(I248*H248,2)</f>
        <v>0</v>
      </c>
      <c r="BL248" s="17" t="s">
        <v>150</v>
      </c>
      <c r="BM248" s="229" t="s">
        <v>1859</v>
      </c>
    </row>
    <row r="249" s="2" customFormat="1" ht="24.15" customHeight="1">
      <c r="A249" s="38"/>
      <c r="B249" s="39"/>
      <c r="C249" s="248" t="s">
        <v>86</v>
      </c>
      <c r="D249" s="248" t="s">
        <v>239</v>
      </c>
      <c r="E249" s="249" t="s">
        <v>1860</v>
      </c>
      <c r="F249" s="250" t="s">
        <v>1861</v>
      </c>
      <c r="G249" s="251" t="s">
        <v>1691</v>
      </c>
      <c r="H249" s="252">
        <v>1</v>
      </c>
      <c r="I249" s="253"/>
      <c r="J249" s="254">
        <f>ROUND(I249*H249,2)</f>
        <v>0</v>
      </c>
      <c r="K249" s="250" t="s">
        <v>1</v>
      </c>
      <c r="L249" s="255"/>
      <c r="M249" s="256" t="s">
        <v>1</v>
      </c>
      <c r="N249" s="257" t="s">
        <v>43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182</v>
      </c>
      <c r="AT249" s="229" t="s">
        <v>239</v>
      </c>
      <c r="AU249" s="229" t="s">
        <v>86</v>
      </c>
      <c r="AY249" s="17" t="s">
        <v>143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86</v>
      </c>
      <c r="BK249" s="230">
        <f>ROUND(I249*H249,2)</f>
        <v>0</v>
      </c>
      <c r="BL249" s="17" t="s">
        <v>150</v>
      </c>
      <c r="BM249" s="229" t="s">
        <v>1862</v>
      </c>
    </row>
    <row r="250" s="12" customFormat="1" ht="25.92" customHeight="1">
      <c r="A250" s="12"/>
      <c r="B250" s="202"/>
      <c r="C250" s="203"/>
      <c r="D250" s="204" t="s">
        <v>77</v>
      </c>
      <c r="E250" s="205" t="s">
        <v>1863</v>
      </c>
      <c r="F250" s="205" t="s">
        <v>1864</v>
      </c>
      <c r="G250" s="203"/>
      <c r="H250" s="203"/>
      <c r="I250" s="206"/>
      <c r="J250" s="207">
        <f>BK250</f>
        <v>0</v>
      </c>
      <c r="K250" s="203"/>
      <c r="L250" s="208"/>
      <c r="M250" s="209"/>
      <c r="N250" s="210"/>
      <c r="O250" s="210"/>
      <c r="P250" s="211">
        <f>SUM(P251:P253)</f>
        <v>0</v>
      </c>
      <c r="Q250" s="210"/>
      <c r="R250" s="211">
        <f>SUM(R251:R253)</f>
        <v>0</v>
      </c>
      <c r="S250" s="210"/>
      <c r="T250" s="212">
        <f>SUM(T251:T253)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86</v>
      </c>
      <c r="AT250" s="214" t="s">
        <v>77</v>
      </c>
      <c r="AU250" s="214" t="s">
        <v>78</v>
      </c>
      <c r="AY250" s="213" t="s">
        <v>143</v>
      </c>
      <c r="BK250" s="215">
        <f>SUM(BK251:BK253)</f>
        <v>0</v>
      </c>
    </row>
    <row r="251" s="2" customFormat="1" ht="24.15" customHeight="1">
      <c r="A251" s="38"/>
      <c r="B251" s="39"/>
      <c r="C251" s="248" t="s">
        <v>78</v>
      </c>
      <c r="D251" s="248" t="s">
        <v>239</v>
      </c>
      <c r="E251" s="249" t="s">
        <v>1865</v>
      </c>
      <c r="F251" s="250" t="s">
        <v>1866</v>
      </c>
      <c r="G251" s="251" t="s">
        <v>1176</v>
      </c>
      <c r="H251" s="252">
        <v>1</v>
      </c>
      <c r="I251" s="253"/>
      <c r="J251" s="254">
        <f>ROUND(I251*H251,2)</f>
        <v>0</v>
      </c>
      <c r="K251" s="250" t="s">
        <v>1</v>
      </c>
      <c r="L251" s="255"/>
      <c r="M251" s="256" t="s">
        <v>1</v>
      </c>
      <c r="N251" s="257" t="s">
        <v>43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182</v>
      </c>
      <c r="AT251" s="229" t="s">
        <v>239</v>
      </c>
      <c r="AU251" s="229" t="s">
        <v>86</v>
      </c>
      <c r="AY251" s="17" t="s">
        <v>143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86</v>
      </c>
      <c r="BK251" s="230">
        <f>ROUND(I251*H251,2)</f>
        <v>0</v>
      </c>
      <c r="BL251" s="17" t="s">
        <v>150</v>
      </c>
      <c r="BM251" s="229" t="s">
        <v>1867</v>
      </c>
    </row>
    <row r="252" s="2" customFormat="1" ht="37.8" customHeight="1">
      <c r="A252" s="38"/>
      <c r="B252" s="39"/>
      <c r="C252" s="248" t="s">
        <v>78</v>
      </c>
      <c r="D252" s="248" t="s">
        <v>239</v>
      </c>
      <c r="E252" s="249" t="s">
        <v>1868</v>
      </c>
      <c r="F252" s="250" t="s">
        <v>1869</v>
      </c>
      <c r="G252" s="251" t="s">
        <v>1176</v>
      </c>
      <c r="H252" s="252">
        <v>1</v>
      </c>
      <c r="I252" s="253"/>
      <c r="J252" s="254">
        <f>ROUND(I252*H252,2)</f>
        <v>0</v>
      </c>
      <c r="K252" s="250" t="s">
        <v>1</v>
      </c>
      <c r="L252" s="255"/>
      <c r="M252" s="256" t="s">
        <v>1</v>
      </c>
      <c r="N252" s="257" t="s">
        <v>43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182</v>
      </c>
      <c r="AT252" s="229" t="s">
        <v>239</v>
      </c>
      <c r="AU252" s="229" t="s">
        <v>86</v>
      </c>
      <c r="AY252" s="17" t="s">
        <v>143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86</v>
      </c>
      <c r="BK252" s="230">
        <f>ROUND(I252*H252,2)</f>
        <v>0</v>
      </c>
      <c r="BL252" s="17" t="s">
        <v>150</v>
      </c>
      <c r="BM252" s="229" t="s">
        <v>1870</v>
      </c>
    </row>
    <row r="253" s="2" customFormat="1" ht="16.5" customHeight="1">
      <c r="A253" s="38"/>
      <c r="B253" s="39"/>
      <c r="C253" s="248" t="s">
        <v>78</v>
      </c>
      <c r="D253" s="248" t="s">
        <v>239</v>
      </c>
      <c r="E253" s="249" t="s">
        <v>1871</v>
      </c>
      <c r="F253" s="250" t="s">
        <v>1872</v>
      </c>
      <c r="G253" s="251" t="s">
        <v>1176</v>
      </c>
      <c r="H253" s="252">
        <v>1</v>
      </c>
      <c r="I253" s="253"/>
      <c r="J253" s="254">
        <f>ROUND(I253*H253,2)</f>
        <v>0</v>
      </c>
      <c r="K253" s="250" t="s">
        <v>1</v>
      </c>
      <c r="L253" s="255"/>
      <c r="M253" s="256" t="s">
        <v>1</v>
      </c>
      <c r="N253" s="257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182</v>
      </c>
      <c r="AT253" s="229" t="s">
        <v>239</v>
      </c>
      <c r="AU253" s="229" t="s">
        <v>86</v>
      </c>
      <c r="AY253" s="17" t="s">
        <v>143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150</v>
      </c>
      <c r="BM253" s="229" t="s">
        <v>1873</v>
      </c>
    </row>
    <row r="254" s="12" customFormat="1" ht="25.92" customHeight="1">
      <c r="A254" s="12"/>
      <c r="B254" s="202"/>
      <c r="C254" s="203"/>
      <c r="D254" s="204" t="s">
        <v>77</v>
      </c>
      <c r="E254" s="205" t="s">
        <v>1874</v>
      </c>
      <c r="F254" s="205" t="s">
        <v>1875</v>
      </c>
      <c r="G254" s="203"/>
      <c r="H254" s="203"/>
      <c r="I254" s="206"/>
      <c r="J254" s="207">
        <f>BK254</f>
        <v>0</v>
      </c>
      <c r="K254" s="203"/>
      <c r="L254" s="208"/>
      <c r="M254" s="209"/>
      <c r="N254" s="210"/>
      <c r="O254" s="210"/>
      <c r="P254" s="211">
        <f>SUM(P255:P261)</f>
        <v>0</v>
      </c>
      <c r="Q254" s="210"/>
      <c r="R254" s="211">
        <f>SUM(R255:R261)</f>
        <v>0</v>
      </c>
      <c r="S254" s="210"/>
      <c r="T254" s="212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3" t="s">
        <v>86</v>
      </c>
      <c r="AT254" s="214" t="s">
        <v>77</v>
      </c>
      <c r="AU254" s="214" t="s">
        <v>78</v>
      </c>
      <c r="AY254" s="213" t="s">
        <v>143</v>
      </c>
      <c r="BK254" s="215">
        <f>SUM(BK255:BK261)</f>
        <v>0</v>
      </c>
    </row>
    <row r="255" s="2" customFormat="1" ht="16.5" customHeight="1">
      <c r="A255" s="38"/>
      <c r="B255" s="39"/>
      <c r="C255" s="218" t="s">
        <v>78</v>
      </c>
      <c r="D255" s="218" t="s">
        <v>145</v>
      </c>
      <c r="E255" s="219" t="s">
        <v>1876</v>
      </c>
      <c r="F255" s="220" t="s">
        <v>1877</v>
      </c>
      <c r="G255" s="221" t="s">
        <v>1878</v>
      </c>
      <c r="H255" s="222">
        <v>6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150</v>
      </c>
      <c r="AT255" s="229" t="s">
        <v>145</v>
      </c>
      <c r="AU255" s="229" t="s">
        <v>86</v>
      </c>
      <c r="AY255" s="17" t="s">
        <v>143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86</v>
      </c>
      <c r="BK255" s="230">
        <f>ROUND(I255*H255,2)</f>
        <v>0</v>
      </c>
      <c r="BL255" s="17" t="s">
        <v>150</v>
      </c>
      <c r="BM255" s="229" t="s">
        <v>1879</v>
      </c>
    </row>
    <row r="256" s="2" customFormat="1" ht="21.75" customHeight="1">
      <c r="A256" s="38"/>
      <c r="B256" s="39"/>
      <c r="C256" s="218" t="s">
        <v>78</v>
      </c>
      <c r="D256" s="218" t="s">
        <v>145</v>
      </c>
      <c r="E256" s="219" t="s">
        <v>1880</v>
      </c>
      <c r="F256" s="220" t="s">
        <v>1881</v>
      </c>
      <c r="G256" s="221" t="s">
        <v>1878</v>
      </c>
      <c r="H256" s="222">
        <v>4</v>
      </c>
      <c r="I256" s="223"/>
      <c r="J256" s="224">
        <f>ROUND(I256*H256,2)</f>
        <v>0</v>
      </c>
      <c r="K256" s="220" t="s">
        <v>1</v>
      </c>
      <c r="L256" s="44"/>
      <c r="M256" s="225" t="s">
        <v>1</v>
      </c>
      <c r="N256" s="226" t="s">
        <v>43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150</v>
      </c>
      <c r="AT256" s="229" t="s">
        <v>145</v>
      </c>
      <c r="AU256" s="229" t="s">
        <v>86</v>
      </c>
      <c r="AY256" s="17" t="s">
        <v>143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86</v>
      </c>
      <c r="BK256" s="230">
        <f>ROUND(I256*H256,2)</f>
        <v>0</v>
      </c>
      <c r="BL256" s="17" t="s">
        <v>150</v>
      </c>
      <c r="BM256" s="229" t="s">
        <v>1882</v>
      </c>
    </row>
    <row r="257" s="2" customFormat="1" ht="16.5" customHeight="1">
      <c r="A257" s="38"/>
      <c r="B257" s="39"/>
      <c r="C257" s="218" t="s">
        <v>78</v>
      </c>
      <c r="D257" s="218" t="s">
        <v>145</v>
      </c>
      <c r="E257" s="219" t="s">
        <v>1883</v>
      </c>
      <c r="F257" s="220" t="s">
        <v>1884</v>
      </c>
      <c r="G257" s="221" t="s">
        <v>1878</v>
      </c>
      <c r="H257" s="222">
        <v>6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43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150</v>
      </c>
      <c r="AT257" s="229" t="s">
        <v>145</v>
      </c>
      <c r="AU257" s="229" t="s">
        <v>86</v>
      </c>
      <c r="AY257" s="17" t="s">
        <v>143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86</v>
      </c>
      <c r="BK257" s="230">
        <f>ROUND(I257*H257,2)</f>
        <v>0</v>
      </c>
      <c r="BL257" s="17" t="s">
        <v>150</v>
      </c>
      <c r="BM257" s="229" t="s">
        <v>1885</v>
      </c>
    </row>
    <row r="258" s="2" customFormat="1" ht="16.5" customHeight="1">
      <c r="A258" s="38"/>
      <c r="B258" s="39"/>
      <c r="C258" s="218" t="s">
        <v>78</v>
      </c>
      <c r="D258" s="218" t="s">
        <v>145</v>
      </c>
      <c r="E258" s="219" t="s">
        <v>1886</v>
      </c>
      <c r="F258" s="220" t="s">
        <v>1887</v>
      </c>
      <c r="G258" s="221" t="s">
        <v>1878</v>
      </c>
      <c r="H258" s="222">
        <v>10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150</v>
      </c>
      <c r="AT258" s="229" t="s">
        <v>145</v>
      </c>
      <c r="AU258" s="229" t="s">
        <v>86</v>
      </c>
      <c r="AY258" s="17" t="s">
        <v>143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86</v>
      </c>
      <c r="BK258" s="230">
        <f>ROUND(I258*H258,2)</f>
        <v>0</v>
      </c>
      <c r="BL258" s="17" t="s">
        <v>150</v>
      </c>
      <c r="BM258" s="229" t="s">
        <v>1888</v>
      </c>
    </row>
    <row r="259" s="2" customFormat="1" ht="16.5" customHeight="1">
      <c r="A259" s="38"/>
      <c r="B259" s="39"/>
      <c r="C259" s="218" t="s">
        <v>78</v>
      </c>
      <c r="D259" s="218" t="s">
        <v>145</v>
      </c>
      <c r="E259" s="219" t="s">
        <v>1889</v>
      </c>
      <c r="F259" s="220" t="s">
        <v>1890</v>
      </c>
      <c r="G259" s="221" t="s">
        <v>1878</v>
      </c>
      <c r="H259" s="222">
        <v>6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43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150</v>
      </c>
      <c r="AT259" s="229" t="s">
        <v>145</v>
      </c>
      <c r="AU259" s="229" t="s">
        <v>86</v>
      </c>
      <c r="AY259" s="17" t="s">
        <v>143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86</v>
      </c>
      <c r="BK259" s="230">
        <f>ROUND(I259*H259,2)</f>
        <v>0</v>
      </c>
      <c r="BL259" s="17" t="s">
        <v>150</v>
      </c>
      <c r="BM259" s="229" t="s">
        <v>1891</v>
      </c>
    </row>
    <row r="260" s="2" customFormat="1" ht="16.5" customHeight="1">
      <c r="A260" s="38"/>
      <c r="B260" s="39"/>
      <c r="C260" s="218" t="s">
        <v>78</v>
      </c>
      <c r="D260" s="218" t="s">
        <v>145</v>
      </c>
      <c r="E260" s="219" t="s">
        <v>1892</v>
      </c>
      <c r="F260" s="220" t="s">
        <v>1893</v>
      </c>
      <c r="G260" s="221" t="s">
        <v>1878</v>
      </c>
      <c r="H260" s="222">
        <v>20</v>
      </c>
      <c r="I260" s="223"/>
      <c r="J260" s="224">
        <f>ROUND(I260*H260,2)</f>
        <v>0</v>
      </c>
      <c r="K260" s="220" t="s">
        <v>1</v>
      </c>
      <c r="L260" s="44"/>
      <c r="M260" s="225" t="s">
        <v>1</v>
      </c>
      <c r="N260" s="226" t="s">
        <v>43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150</v>
      </c>
      <c r="AT260" s="229" t="s">
        <v>145</v>
      </c>
      <c r="AU260" s="229" t="s">
        <v>86</v>
      </c>
      <c r="AY260" s="17" t="s">
        <v>143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86</v>
      </c>
      <c r="BK260" s="230">
        <f>ROUND(I260*H260,2)</f>
        <v>0</v>
      </c>
      <c r="BL260" s="17" t="s">
        <v>150</v>
      </c>
      <c r="BM260" s="229" t="s">
        <v>1894</v>
      </c>
    </row>
    <row r="261" s="2" customFormat="1" ht="16.5" customHeight="1">
      <c r="A261" s="38"/>
      <c r="B261" s="39"/>
      <c r="C261" s="218" t="s">
        <v>78</v>
      </c>
      <c r="D261" s="218" t="s">
        <v>145</v>
      </c>
      <c r="E261" s="219" t="s">
        <v>1892</v>
      </c>
      <c r="F261" s="220" t="s">
        <v>1893</v>
      </c>
      <c r="G261" s="221" t="s">
        <v>1878</v>
      </c>
      <c r="H261" s="222">
        <v>12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150</v>
      </c>
      <c r="AT261" s="229" t="s">
        <v>145</v>
      </c>
      <c r="AU261" s="229" t="s">
        <v>86</v>
      </c>
      <c r="AY261" s="17" t="s">
        <v>143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86</v>
      </c>
      <c r="BK261" s="230">
        <f>ROUND(I261*H261,2)</f>
        <v>0</v>
      </c>
      <c r="BL261" s="17" t="s">
        <v>150</v>
      </c>
      <c r="BM261" s="229" t="s">
        <v>1895</v>
      </c>
    </row>
    <row r="262" s="12" customFormat="1" ht="25.92" customHeight="1">
      <c r="A262" s="12"/>
      <c r="B262" s="202"/>
      <c r="C262" s="203"/>
      <c r="D262" s="204" t="s">
        <v>77</v>
      </c>
      <c r="E262" s="205" t="s">
        <v>1896</v>
      </c>
      <c r="F262" s="205" t="s">
        <v>1897</v>
      </c>
      <c r="G262" s="203"/>
      <c r="H262" s="203"/>
      <c r="I262" s="206"/>
      <c r="J262" s="207">
        <f>BK262</f>
        <v>0</v>
      </c>
      <c r="K262" s="203"/>
      <c r="L262" s="208"/>
      <c r="M262" s="209"/>
      <c r="N262" s="210"/>
      <c r="O262" s="210"/>
      <c r="P262" s="211">
        <f>P263</f>
        <v>0</v>
      </c>
      <c r="Q262" s="210"/>
      <c r="R262" s="211">
        <f>R263</f>
        <v>0</v>
      </c>
      <c r="S262" s="210"/>
      <c r="T262" s="212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86</v>
      </c>
      <c r="AT262" s="214" t="s">
        <v>77</v>
      </c>
      <c r="AU262" s="214" t="s">
        <v>78</v>
      </c>
      <c r="AY262" s="213" t="s">
        <v>143</v>
      </c>
      <c r="BK262" s="215">
        <f>BK263</f>
        <v>0</v>
      </c>
    </row>
    <row r="263" s="2" customFormat="1" ht="16.5" customHeight="1">
      <c r="A263" s="38"/>
      <c r="B263" s="39"/>
      <c r="C263" s="218" t="s">
        <v>78</v>
      </c>
      <c r="D263" s="218" t="s">
        <v>145</v>
      </c>
      <c r="E263" s="219" t="s">
        <v>1898</v>
      </c>
      <c r="F263" s="220" t="s">
        <v>1899</v>
      </c>
      <c r="G263" s="221" t="s">
        <v>1176</v>
      </c>
      <c r="H263" s="222">
        <v>1</v>
      </c>
      <c r="I263" s="223"/>
      <c r="J263" s="224">
        <f>ROUND(I263*H263,2)</f>
        <v>0</v>
      </c>
      <c r="K263" s="220" t="s">
        <v>1</v>
      </c>
      <c r="L263" s="44"/>
      <c r="M263" s="243" t="s">
        <v>1</v>
      </c>
      <c r="N263" s="244" t="s">
        <v>43</v>
      </c>
      <c r="O263" s="245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150</v>
      </c>
      <c r="AT263" s="229" t="s">
        <v>145</v>
      </c>
      <c r="AU263" s="229" t="s">
        <v>86</v>
      </c>
      <c r="AY263" s="17" t="s">
        <v>143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86</v>
      </c>
      <c r="BK263" s="230">
        <f>ROUND(I263*H263,2)</f>
        <v>0</v>
      </c>
      <c r="BL263" s="17" t="s">
        <v>150</v>
      </c>
      <c r="BM263" s="229" t="s">
        <v>1900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67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7zjWScLX+b/gP10DBfhfIQdFW2umu5o6a9mEVC/F283OL+bjjQduMH2SneiYNEVtOCPG1AR1zU2sZz9HfhWuuA==" hashValue="ScyHIqHlwuxDIj6MIEjjqG2//tO128tUJRAN8Oj9pFcCi2idscAQqm254eVZguaxyd3GAYLsF/B2QNK0PqRB0A==" algorithmName="SHA-512" password="CC35"/>
  <autoFilter ref="C120:K26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Přístavba požární zbrojnice, ulice Partyzánů, Krnov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35</v>
      </c>
      <c r="G12" s="38"/>
      <c r="H12" s="38"/>
      <c r="I12" s="140" t="s">
        <v>22</v>
      </c>
      <c r="J12" s="144" t="str">
        <f>'Rekapitulace stavby'!AN8</f>
        <v>31. 1. 2020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31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ROUND((SUM(BE123:BE191)),  2)</f>
        <v>0</v>
      </c>
      <c r="G33" s="38"/>
      <c r="H33" s="38"/>
      <c r="I33" s="155">
        <v>0.20999999999999999</v>
      </c>
      <c r="J33" s="154">
        <f>ROUND(((SUM(BE123:BE191))*I33),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ROUND((SUM(BF123:BF191)),  2)</f>
        <v>0</v>
      </c>
      <c r="G34" s="38"/>
      <c r="H34" s="38"/>
      <c r="I34" s="155">
        <v>0.14999999999999999</v>
      </c>
      <c r="J34" s="154">
        <f>ROUND(((SUM(BF123:BF191))*I34),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Přístavba požární zbrojnice, ulice Partyzánů, Krnov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750 - Vzduchotechnické 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31. 1. 2020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Krnov</v>
      </c>
      <c r="G91" s="40"/>
      <c r="H91" s="40"/>
      <c r="I91" s="32" t="s">
        <v>30</v>
      </c>
      <c r="J91" s="36" t="str">
        <f>E21</f>
        <v>TPROJEKT AED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120</v>
      </c>
      <c r="D94" s="176"/>
      <c r="E94" s="176"/>
      <c r="F94" s="176"/>
      <c r="G94" s="176"/>
      <c r="H94" s="176"/>
      <c r="I94" s="176"/>
      <c r="J94" s="177" t="s">
        <v>121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123</v>
      </c>
    </row>
    <row r="97" s="9" customFormat="1" ht="24.96" customHeight="1">
      <c r="A97" s="9"/>
      <c r="B97" s="179"/>
      <c r="C97" s="180"/>
      <c r="D97" s="181" t="s">
        <v>1902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1903</v>
      </c>
      <c r="E98" s="182"/>
      <c r="F98" s="182"/>
      <c r="G98" s="182"/>
      <c r="H98" s="182"/>
      <c r="I98" s="182"/>
      <c r="J98" s="183">
        <f>J126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1904</v>
      </c>
      <c r="E99" s="182"/>
      <c r="F99" s="182"/>
      <c r="G99" s="182"/>
      <c r="H99" s="182"/>
      <c r="I99" s="182"/>
      <c r="J99" s="183">
        <f>J141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1905</v>
      </c>
      <c r="E100" s="182"/>
      <c r="F100" s="182"/>
      <c r="G100" s="182"/>
      <c r="H100" s="182"/>
      <c r="I100" s="182"/>
      <c r="J100" s="183">
        <f>J156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1906</v>
      </c>
      <c r="E101" s="182"/>
      <c r="F101" s="182"/>
      <c r="G101" s="182"/>
      <c r="H101" s="182"/>
      <c r="I101" s="182"/>
      <c r="J101" s="183">
        <f>J164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1907</v>
      </c>
      <c r="E102" s="182"/>
      <c r="F102" s="182"/>
      <c r="G102" s="182"/>
      <c r="H102" s="182"/>
      <c r="I102" s="182"/>
      <c r="J102" s="183">
        <f>J175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1908</v>
      </c>
      <c r="E103" s="182"/>
      <c r="F103" s="182"/>
      <c r="G103" s="182"/>
      <c r="H103" s="182"/>
      <c r="I103" s="182"/>
      <c r="J103" s="183">
        <f>J183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Přístavba požární zbrojnice, ulice Partyzánů, Krnov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750 - Vzduchotechnické instalace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31. 1. 2020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Město Krnov</v>
      </c>
      <c r="G119" s="40"/>
      <c r="H119" s="40"/>
      <c r="I119" s="32" t="s">
        <v>30</v>
      </c>
      <c r="J119" s="36" t="str">
        <f>E21</f>
        <v>TPROJEKT AED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129</v>
      </c>
      <c r="D122" s="194" t="s">
        <v>63</v>
      </c>
      <c r="E122" s="194" t="s">
        <v>59</v>
      </c>
      <c r="F122" s="194" t="s">
        <v>60</v>
      </c>
      <c r="G122" s="194" t="s">
        <v>130</v>
      </c>
      <c r="H122" s="194" t="s">
        <v>131</v>
      </c>
      <c r="I122" s="194" t="s">
        <v>132</v>
      </c>
      <c r="J122" s="194" t="s">
        <v>121</v>
      </c>
      <c r="K122" s="195" t="s">
        <v>133</v>
      </c>
      <c r="L122" s="196"/>
      <c r="M122" s="100" t="s">
        <v>1</v>
      </c>
      <c r="N122" s="101" t="s">
        <v>42</v>
      </c>
      <c r="O122" s="101" t="s">
        <v>134</v>
      </c>
      <c r="P122" s="101" t="s">
        <v>135</v>
      </c>
      <c r="Q122" s="101" t="s">
        <v>136</v>
      </c>
      <c r="R122" s="101" t="s">
        <v>137</v>
      </c>
      <c r="S122" s="101" t="s">
        <v>138</v>
      </c>
      <c r="T122" s="102" t="s">
        <v>139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140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P124+P126+P141+P156+P164+P175+P183</f>
        <v>0</v>
      </c>
      <c r="Q123" s="104"/>
      <c r="R123" s="199">
        <f>R124+R126+R141+R156+R164+R175+R183</f>
        <v>0</v>
      </c>
      <c r="S123" s="104"/>
      <c r="T123" s="200">
        <f>T124+T126+T141+T156+T164+T175+T183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123</v>
      </c>
      <c r="BK123" s="201">
        <f>BK124+BK126+BK141+BK156+BK164+BK175+BK183</f>
        <v>0</v>
      </c>
    </row>
    <row r="124" s="12" customFormat="1" ht="25.92" customHeight="1">
      <c r="A124" s="12"/>
      <c r="B124" s="202"/>
      <c r="C124" s="203"/>
      <c r="D124" s="204" t="s">
        <v>77</v>
      </c>
      <c r="E124" s="205" t="s">
        <v>1909</v>
      </c>
      <c r="F124" s="205" t="s">
        <v>1910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78</v>
      </c>
      <c r="AY124" s="213" t="s">
        <v>143</v>
      </c>
      <c r="BK124" s="215">
        <f>BK125</f>
        <v>0</v>
      </c>
    </row>
    <row r="125" s="2" customFormat="1" ht="21.75" customHeight="1">
      <c r="A125" s="38"/>
      <c r="B125" s="39"/>
      <c r="C125" s="218" t="s">
        <v>86</v>
      </c>
      <c r="D125" s="218" t="s">
        <v>145</v>
      </c>
      <c r="E125" s="219" t="s">
        <v>1911</v>
      </c>
      <c r="F125" s="220" t="s">
        <v>1912</v>
      </c>
      <c r="G125" s="221" t="s">
        <v>1176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150</v>
      </c>
      <c r="AT125" s="229" t="s">
        <v>145</v>
      </c>
      <c r="AU125" s="229" t="s">
        <v>86</v>
      </c>
      <c r="AY125" s="17" t="s">
        <v>143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150</v>
      </c>
      <c r="BM125" s="229" t="s">
        <v>1913</v>
      </c>
    </row>
    <row r="126" s="12" customFormat="1" ht="25.92" customHeight="1">
      <c r="A126" s="12"/>
      <c r="B126" s="202"/>
      <c r="C126" s="203"/>
      <c r="D126" s="204" t="s">
        <v>77</v>
      </c>
      <c r="E126" s="205" t="s">
        <v>1914</v>
      </c>
      <c r="F126" s="205" t="s">
        <v>1915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SUM(P127:P140)</f>
        <v>0</v>
      </c>
      <c r="Q126" s="210"/>
      <c r="R126" s="211">
        <f>SUM(R127:R140)</f>
        <v>0</v>
      </c>
      <c r="S126" s="210"/>
      <c r="T126" s="212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86</v>
      </c>
      <c r="AT126" s="214" t="s">
        <v>77</v>
      </c>
      <c r="AU126" s="214" t="s">
        <v>78</v>
      </c>
      <c r="AY126" s="213" t="s">
        <v>143</v>
      </c>
      <c r="BK126" s="215">
        <f>SUM(BK127:BK140)</f>
        <v>0</v>
      </c>
    </row>
    <row r="127" s="2" customFormat="1" ht="16.5" customHeight="1">
      <c r="A127" s="38"/>
      <c r="B127" s="39"/>
      <c r="C127" s="218" t="s">
        <v>88</v>
      </c>
      <c r="D127" s="218" t="s">
        <v>145</v>
      </c>
      <c r="E127" s="219" t="s">
        <v>1916</v>
      </c>
      <c r="F127" s="220" t="s">
        <v>1917</v>
      </c>
      <c r="G127" s="221" t="s">
        <v>1176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150</v>
      </c>
      <c r="AT127" s="229" t="s">
        <v>145</v>
      </c>
      <c r="AU127" s="229" t="s">
        <v>86</v>
      </c>
      <c r="AY127" s="17" t="s">
        <v>143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150</v>
      </c>
      <c r="BM127" s="229" t="s">
        <v>1918</v>
      </c>
    </row>
    <row r="128" s="2" customFormat="1" ht="24.15" customHeight="1">
      <c r="A128" s="38"/>
      <c r="B128" s="39"/>
      <c r="C128" s="218" t="s">
        <v>157</v>
      </c>
      <c r="D128" s="218" t="s">
        <v>145</v>
      </c>
      <c r="E128" s="219" t="s">
        <v>1919</v>
      </c>
      <c r="F128" s="220" t="s">
        <v>1920</v>
      </c>
      <c r="G128" s="221" t="s">
        <v>1563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150</v>
      </c>
      <c r="AT128" s="229" t="s">
        <v>145</v>
      </c>
      <c r="AU128" s="229" t="s">
        <v>86</v>
      </c>
      <c r="AY128" s="17" t="s">
        <v>143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86</v>
      </c>
      <c r="BK128" s="230">
        <f>ROUND(I128*H128,2)</f>
        <v>0</v>
      </c>
      <c r="BL128" s="17" t="s">
        <v>150</v>
      </c>
      <c r="BM128" s="229" t="s">
        <v>1921</v>
      </c>
    </row>
    <row r="129" s="2" customFormat="1" ht="24.15" customHeight="1">
      <c r="A129" s="38"/>
      <c r="B129" s="39"/>
      <c r="C129" s="218" t="s">
        <v>150</v>
      </c>
      <c r="D129" s="218" t="s">
        <v>145</v>
      </c>
      <c r="E129" s="219" t="s">
        <v>1922</v>
      </c>
      <c r="F129" s="220" t="s">
        <v>1923</v>
      </c>
      <c r="G129" s="221" t="s">
        <v>1563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150</v>
      </c>
      <c r="AT129" s="229" t="s">
        <v>145</v>
      </c>
      <c r="AU129" s="229" t="s">
        <v>86</v>
      </c>
      <c r="AY129" s="17" t="s">
        <v>143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150</v>
      </c>
      <c r="BM129" s="229" t="s">
        <v>1924</v>
      </c>
    </row>
    <row r="130" s="2" customFormat="1" ht="16.5" customHeight="1">
      <c r="A130" s="38"/>
      <c r="B130" s="39"/>
      <c r="C130" s="218" t="s">
        <v>167</v>
      </c>
      <c r="D130" s="218" t="s">
        <v>145</v>
      </c>
      <c r="E130" s="219" t="s">
        <v>1925</v>
      </c>
      <c r="F130" s="220" t="s">
        <v>1926</v>
      </c>
      <c r="G130" s="221" t="s">
        <v>1176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150</v>
      </c>
      <c r="AT130" s="229" t="s">
        <v>145</v>
      </c>
      <c r="AU130" s="229" t="s">
        <v>86</v>
      </c>
      <c r="AY130" s="17" t="s">
        <v>143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150</v>
      </c>
      <c r="BM130" s="229" t="s">
        <v>1927</v>
      </c>
    </row>
    <row r="131" s="2" customFormat="1" ht="16.5" customHeight="1">
      <c r="A131" s="38"/>
      <c r="B131" s="39"/>
      <c r="C131" s="218" t="s">
        <v>173</v>
      </c>
      <c r="D131" s="218" t="s">
        <v>145</v>
      </c>
      <c r="E131" s="219" t="s">
        <v>1928</v>
      </c>
      <c r="F131" s="220" t="s">
        <v>1929</v>
      </c>
      <c r="G131" s="221" t="s">
        <v>1176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150</v>
      </c>
      <c r="AT131" s="229" t="s">
        <v>145</v>
      </c>
      <c r="AU131" s="229" t="s">
        <v>86</v>
      </c>
      <c r="AY131" s="17" t="s">
        <v>143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86</v>
      </c>
      <c r="BK131" s="230">
        <f>ROUND(I131*H131,2)</f>
        <v>0</v>
      </c>
      <c r="BL131" s="17" t="s">
        <v>150</v>
      </c>
      <c r="BM131" s="229" t="s">
        <v>1930</v>
      </c>
    </row>
    <row r="132" s="2" customFormat="1" ht="16.5" customHeight="1">
      <c r="A132" s="38"/>
      <c r="B132" s="39"/>
      <c r="C132" s="218" t="s">
        <v>178</v>
      </c>
      <c r="D132" s="218" t="s">
        <v>145</v>
      </c>
      <c r="E132" s="219" t="s">
        <v>1931</v>
      </c>
      <c r="F132" s="220" t="s">
        <v>1932</v>
      </c>
      <c r="G132" s="221" t="s">
        <v>1563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150</v>
      </c>
      <c r="AT132" s="229" t="s">
        <v>145</v>
      </c>
      <c r="AU132" s="229" t="s">
        <v>86</v>
      </c>
      <c r="AY132" s="17" t="s">
        <v>143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150</v>
      </c>
      <c r="BM132" s="229" t="s">
        <v>1933</v>
      </c>
    </row>
    <row r="133" s="2" customFormat="1" ht="16.5" customHeight="1">
      <c r="A133" s="38"/>
      <c r="B133" s="39"/>
      <c r="C133" s="218" t="s">
        <v>182</v>
      </c>
      <c r="D133" s="218" t="s">
        <v>145</v>
      </c>
      <c r="E133" s="219" t="s">
        <v>1934</v>
      </c>
      <c r="F133" s="220" t="s">
        <v>1935</v>
      </c>
      <c r="G133" s="221" t="s">
        <v>1176</v>
      </c>
      <c r="H133" s="222">
        <v>2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150</v>
      </c>
      <c r="AT133" s="229" t="s">
        <v>145</v>
      </c>
      <c r="AU133" s="229" t="s">
        <v>86</v>
      </c>
      <c r="AY133" s="17" t="s">
        <v>143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150</v>
      </c>
      <c r="BM133" s="229" t="s">
        <v>1936</v>
      </c>
    </row>
    <row r="134" s="2" customFormat="1" ht="16.5" customHeight="1">
      <c r="A134" s="38"/>
      <c r="B134" s="39"/>
      <c r="C134" s="218" t="s">
        <v>165</v>
      </c>
      <c r="D134" s="218" t="s">
        <v>145</v>
      </c>
      <c r="E134" s="219" t="s">
        <v>1937</v>
      </c>
      <c r="F134" s="220" t="s">
        <v>1938</v>
      </c>
      <c r="G134" s="221" t="s">
        <v>1176</v>
      </c>
      <c r="H134" s="222">
        <v>3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150</v>
      </c>
      <c r="AT134" s="229" t="s">
        <v>145</v>
      </c>
      <c r="AU134" s="229" t="s">
        <v>86</v>
      </c>
      <c r="AY134" s="17" t="s">
        <v>143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86</v>
      </c>
      <c r="BK134" s="230">
        <f>ROUND(I134*H134,2)</f>
        <v>0</v>
      </c>
      <c r="BL134" s="17" t="s">
        <v>150</v>
      </c>
      <c r="BM134" s="229" t="s">
        <v>1939</v>
      </c>
    </row>
    <row r="135" s="2" customFormat="1" ht="16.5" customHeight="1">
      <c r="A135" s="38"/>
      <c r="B135" s="39"/>
      <c r="C135" s="218" t="s">
        <v>257</v>
      </c>
      <c r="D135" s="218" t="s">
        <v>145</v>
      </c>
      <c r="E135" s="219" t="s">
        <v>1940</v>
      </c>
      <c r="F135" s="220" t="s">
        <v>1941</v>
      </c>
      <c r="G135" s="221" t="s">
        <v>1176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150</v>
      </c>
      <c r="AT135" s="229" t="s">
        <v>145</v>
      </c>
      <c r="AU135" s="229" t="s">
        <v>86</v>
      </c>
      <c r="AY135" s="17" t="s">
        <v>143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86</v>
      </c>
      <c r="BK135" s="230">
        <f>ROUND(I135*H135,2)</f>
        <v>0</v>
      </c>
      <c r="BL135" s="17" t="s">
        <v>150</v>
      </c>
      <c r="BM135" s="229" t="s">
        <v>1942</v>
      </c>
    </row>
    <row r="136" s="2" customFormat="1" ht="16.5" customHeight="1">
      <c r="A136" s="38"/>
      <c r="B136" s="39"/>
      <c r="C136" s="218" t="s">
        <v>263</v>
      </c>
      <c r="D136" s="218" t="s">
        <v>145</v>
      </c>
      <c r="E136" s="219" t="s">
        <v>1943</v>
      </c>
      <c r="F136" s="220" t="s">
        <v>1944</v>
      </c>
      <c r="G136" s="221" t="s">
        <v>1945</v>
      </c>
      <c r="H136" s="222">
        <v>13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150</v>
      </c>
      <c r="AT136" s="229" t="s">
        <v>145</v>
      </c>
      <c r="AU136" s="229" t="s">
        <v>86</v>
      </c>
      <c r="AY136" s="17" t="s">
        <v>143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150</v>
      </c>
      <c r="BM136" s="229" t="s">
        <v>1946</v>
      </c>
    </row>
    <row r="137" s="2" customFormat="1" ht="16.5" customHeight="1">
      <c r="A137" s="38"/>
      <c r="B137" s="39"/>
      <c r="C137" s="218" t="s">
        <v>267</v>
      </c>
      <c r="D137" s="218" t="s">
        <v>145</v>
      </c>
      <c r="E137" s="219" t="s">
        <v>1947</v>
      </c>
      <c r="F137" s="220" t="s">
        <v>1948</v>
      </c>
      <c r="G137" s="221" t="s">
        <v>1945</v>
      </c>
      <c r="H137" s="222">
        <v>17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150</v>
      </c>
      <c r="AT137" s="229" t="s">
        <v>145</v>
      </c>
      <c r="AU137" s="229" t="s">
        <v>86</v>
      </c>
      <c r="AY137" s="17" t="s">
        <v>143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86</v>
      </c>
      <c r="BK137" s="230">
        <f>ROUND(I137*H137,2)</f>
        <v>0</v>
      </c>
      <c r="BL137" s="17" t="s">
        <v>150</v>
      </c>
      <c r="BM137" s="229" t="s">
        <v>1949</v>
      </c>
    </row>
    <row r="138" s="2" customFormat="1" ht="16.5" customHeight="1">
      <c r="A138" s="38"/>
      <c r="B138" s="39"/>
      <c r="C138" s="218" t="s">
        <v>274</v>
      </c>
      <c r="D138" s="218" t="s">
        <v>145</v>
      </c>
      <c r="E138" s="219" t="s">
        <v>1950</v>
      </c>
      <c r="F138" s="220" t="s">
        <v>1951</v>
      </c>
      <c r="G138" s="221" t="s">
        <v>1945</v>
      </c>
      <c r="H138" s="222">
        <v>4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150</v>
      </c>
      <c r="AT138" s="229" t="s">
        <v>145</v>
      </c>
      <c r="AU138" s="229" t="s">
        <v>86</v>
      </c>
      <c r="AY138" s="17" t="s">
        <v>143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150</v>
      </c>
      <c r="BM138" s="229" t="s">
        <v>1952</v>
      </c>
    </row>
    <row r="139" s="2" customFormat="1" ht="16.5" customHeight="1">
      <c r="A139" s="38"/>
      <c r="B139" s="39"/>
      <c r="C139" s="218" t="s">
        <v>279</v>
      </c>
      <c r="D139" s="218" t="s">
        <v>145</v>
      </c>
      <c r="E139" s="219" t="s">
        <v>1953</v>
      </c>
      <c r="F139" s="220" t="s">
        <v>1954</v>
      </c>
      <c r="G139" s="221" t="s">
        <v>148</v>
      </c>
      <c r="H139" s="222">
        <v>5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145</v>
      </c>
      <c r="AU139" s="229" t="s">
        <v>86</v>
      </c>
      <c r="AY139" s="17" t="s">
        <v>143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86</v>
      </c>
      <c r="BK139" s="230">
        <f>ROUND(I139*H139,2)</f>
        <v>0</v>
      </c>
      <c r="BL139" s="17" t="s">
        <v>150</v>
      </c>
      <c r="BM139" s="229" t="s">
        <v>1955</v>
      </c>
    </row>
    <row r="140" s="2" customFormat="1" ht="16.5" customHeight="1">
      <c r="A140" s="38"/>
      <c r="B140" s="39"/>
      <c r="C140" s="218" t="s">
        <v>8</v>
      </c>
      <c r="D140" s="218" t="s">
        <v>145</v>
      </c>
      <c r="E140" s="219" t="s">
        <v>1956</v>
      </c>
      <c r="F140" s="220" t="s">
        <v>1957</v>
      </c>
      <c r="G140" s="221" t="s">
        <v>148</v>
      </c>
      <c r="H140" s="222">
        <v>3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150</v>
      </c>
      <c r="AT140" s="229" t="s">
        <v>145</v>
      </c>
      <c r="AU140" s="229" t="s">
        <v>86</v>
      </c>
      <c r="AY140" s="17" t="s">
        <v>143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150</v>
      </c>
      <c r="BM140" s="229" t="s">
        <v>1958</v>
      </c>
    </row>
    <row r="141" s="12" customFormat="1" ht="25.92" customHeight="1">
      <c r="A141" s="12"/>
      <c r="B141" s="202"/>
      <c r="C141" s="203"/>
      <c r="D141" s="204" t="s">
        <v>77</v>
      </c>
      <c r="E141" s="205" t="s">
        <v>1959</v>
      </c>
      <c r="F141" s="205" t="s">
        <v>1960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SUM(P142:P155)</f>
        <v>0</v>
      </c>
      <c r="Q141" s="210"/>
      <c r="R141" s="211">
        <f>SUM(R142:R155)</f>
        <v>0</v>
      </c>
      <c r="S141" s="210"/>
      <c r="T141" s="212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86</v>
      </c>
      <c r="AT141" s="214" t="s">
        <v>77</v>
      </c>
      <c r="AU141" s="214" t="s">
        <v>78</v>
      </c>
      <c r="AY141" s="213" t="s">
        <v>143</v>
      </c>
      <c r="BK141" s="215">
        <f>SUM(BK142:BK155)</f>
        <v>0</v>
      </c>
    </row>
    <row r="142" s="2" customFormat="1" ht="44.25" customHeight="1">
      <c r="A142" s="38"/>
      <c r="B142" s="39"/>
      <c r="C142" s="218" t="s">
        <v>287</v>
      </c>
      <c r="D142" s="218" t="s">
        <v>145</v>
      </c>
      <c r="E142" s="219" t="s">
        <v>1961</v>
      </c>
      <c r="F142" s="220" t="s">
        <v>1962</v>
      </c>
      <c r="G142" s="221" t="s">
        <v>1176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150</v>
      </c>
      <c r="AT142" s="229" t="s">
        <v>145</v>
      </c>
      <c r="AU142" s="229" t="s">
        <v>86</v>
      </c>
      <c r="AY142" s="17" t="s">
        <v>143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86</v>
      </c>
      <c r="BK142" s="230">
        <f>ROUND(I142*H142,2)</f>
        <v>0</v>
      </c>
      <c r="BL142" s="17" t="s">
        <v>150</v>
      </c>
      <c r="BM142" s="229" t="s">
        <v>1963</v>
      </c>
    </row>
    <row r="143" s="2" customFormat="1" ht="16.5" customHeight="1">
      <c r="A143" s="38"/>
      <c r="B143" s="39"/>
      <c r="C143" s="218" t="s">
        <v>294</v>
      </c>
      <c r="D143" s="218" t="s">
        <v>145</v>
      </c>
      <c r="E143" s="219" t="s">
        <v>1964</v>
      </c>
      <c r="F143" s="220" t="s">
        <v>1965</v>
      </c>
      <c r="G143" s="221" t="s">
        <v>1176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145</v>
      </c>
      <c r="AU143" s="229" t="s">
        <v>86</v>
      </c>
      <c r="AY143" s="17" t="s">
        <v>143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150</v>
      </c>
      <c r="BM143" s="229" t="s">
        <v>1966</v>
      </c>
    </row>
    <row r="144" s="2" customFormat="1" ht="16.5" customHeight="1">
      <c r="A144" s="38"/>
      <c r="B144" s="39"/>
      <c r="C144" s="218" t="s">
        <v>299</v>
      </c>
      <c r="D144" s="218" t="s">
        <v>145</v>
      </c>
      <c r="E144" s="219" t="s">
        <v>1967</v>
      </c>
      <c r="F144" s="220" t="s">
        <v>1968</v>
      </c>
      <c r="G144" s="221" t="s">
        <v>1176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145</v>
      </c>
      <c r="AU144" s="229" t="s">
        <v>86</v>
      </c>
      <c r="AY144" s="17" t="s">
        <v>143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86</v>
      </c>
      <c r="BK144" s="230">
        <f>ROUND(I144*H144,2)</f>
        <v>0</v>
      </c>
      <c r="BL144" s="17" t="s">
        <v>150</v>
      </c>
      <c r="BM144" s="229" t="s">
        <v>1969</v>
      </c>
    </row>
    <row r="145" s="2" customFormat="1" ht="16.5" customHeight="1">
      <c r="A145" s="38"/>
      <c r="B145" s="39"/>
      <c r="C145" s="218" t="s">
        <v>304</v>
      </c>
      <c r="D145" s="218" t="s">
        <v>145</v>
      </c>
      <c r="E145" s="219" t="s">
        <v>1970</v>
      </c>
      <c r="F145" s="220" t="s">
        <v>1971</v>
      </c>
      <c r="G145" s="221" t="s">
        <v>1176</v>
      </c>
      <c r="H145" s="222">
        <v>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145</v>
      </c>
      <c r="AU145" s="229" t="s">
        <v>86</v>
      </c>
      <c r="AY145" s="17" t="s">
        <v>143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150</v>
      </c>
      <c r="BM145" s="229" t="s">
        <v>1972</v>
      </c>
    </row>
    <row r="146" s="2" customFormat="1" ht="16.5" customHeight="1">
      <c r="A146" s="38"/>
      <c r="B146" s="39"/>
      <c r="C146" s="218" t="s">
        <v>313</v>
      </c>
      <c r="D146" s="218" t="s">
        <v>145</v>
      </c>
      <c r="E146" s="219" t="s">
        <v>1973</v>
      </c>
      <c r="F146" s="220" t="s">
        <v>1974</v>
      </c>
      <c r="G146" s="221" t="s">
        <v>1176</v>
      </c>
      <c r="H146" s="222">
        <v>2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145</v>
      </c>
      <c r="AU146" s="229" t="s">
        <v>86</v>
      </c>
      <c r="AY146" s="17" t="s">
        <v>143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86</v>
      </c>
      <c r="BK146" s="230">
        <f>ROUND(I146*H146,2)</f>
        <v>0</v>
      </c>
      <c r="BL146" s="17" t="s">
        <v>150</v>
      </c>
      <c r="BM146" s="229" t="s">
        <v>1975</v>
      </c>
    </row>
    <row r="147" s="2" customFormat="1" ht="16.5" customHeight="1">
      <c r="A147" s="38"/>
      <c r="B147" s="39"/>
      <c r="C147" s="218" t="s">
        <v>7</v>
      </c>
      <c r="D147" s="218" t="s">
        <v>145</v>
      </c>
      <c r="E147" s="219" t="s">
        <v>1976</v>
      </c>
      <c r="F147" s="220" t="s">
        <v>1977</v>
      </c>
      <c r="G147" s="221" t="s">
        <v>1176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145</v>
      </c>
      <c r="AU147" s="229" t="s">
        <v>86</v>
      </c>
      <c r="AY147" s="17" t="s">
        <v>143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86</v>
      </c>
      <c r="BK147" s="230">
        <f>ROUND(I147*H147,2)</f>
        <v>0</v>
      </c>
      <c r="BL147" s="17" t="s">
        <v>150</v>
      </c>
      <c r="BM147" s="229" t="s">
        <v>1978</v>
      </c>
    </row>
    <row r="148" s="2" customFormat="1" ht="16.5" customHeight="1">
      <c r="A148" s="38"/>
      <c r="B148" s="39"/>
      <c r="C148" s="218" t="s">
        <v>321</v>
      </c>
      <c r="D148" s="218" t="s">
        <v>145</v>
      </c>
      <c r="E148" s="219" t="s">
        <v>1979</v>
      </c>
      <c r="F148" s="220" t="s">
        <v>1980</v>
      </c>
      <c r="G148" s="221" t="s">
        <v>1176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145</v>
      </c>
      <c r="AU148" s="229" t="s">
        <v>86</v>
      </c>
      <c r="AY148" s="17" t="s">
        <v>143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150</v>
      </c>
      <c r="BM148" s="229" t="s">
        <v>1981</v>
      </c>
    </row>
    <row r="149" s="2" customFormat="1" ht="16.5" customHeight="1">
      <c r="A149" s="38"/>
      <c r="B149" s="39"/>
      <c r="C149" s="218" t="s">
        <v>325</v>
      </c>
      <c r="D149" s="218" t="s">
        <v>145</v>
      </c>
      <c r="E149" s="219" t="s">
        <v>1982</v>
      </c>
      <c r="F149" s="220" t="s">
        <v>1983</v>
      </c>
      <c r="G149" s="221" t="s">
        <v>1176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145</v>
      </c>
      <c r="AU149" s="229" t="s">
        <v>86</v>
      </c>
      <c r="AY149" s="17" t="s">
        <v>143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86</v>
      </c>
      <c r="BK149" s="230">
        <f>ROUND(I149*H149,2)</f>
        <v>0</v>
      </c>
      <c r="BL149" s="17" t="s">
        <v>150</v>
      </c>
      <c r="BM149" s="229" t="s">
        <v>1984</v>
      </c>
    </row>
    <row r="150" s="2" customFormat="1" ht="16.5" customHeight="1">
      <c r="A150" s="38"/>
      <c r="B150" s="39"/>
      <c r="C150" s="218" t="s">
        <v>329</v>
      </c>
      <c r="D150" s="218" t="s">
        <v>145</v>
      </c>
      <c r="E150" s="219" t="s">
        <v>1985</v>
      </c>
      <c r="F150" s="220" t="s">
        <v>1986</v>
      </c>
      <c r="G150" s="221" t="s">
        <v>1176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145</v>
      </c>
      <c r="AU150" s="229" t="s">
        <v>86</v>
      </c>
      <c r="AY150" s="17" t="s">
        <v>143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150</v>
      </c>
      <c r="BM150" s="229" t="s">
        <v>1987</v>
      </c>
    </row>
    <row r="151" s="2" customFormat="1" ht="16.5" customHeight="1">
      <c r="A151" s="38"/>
      <c r="B151" s="39"/>
      <c r="C151" s="218" t="s">
        <v>336</v>
      </c>
      <c r="D151" s="218" t="s">
        <v>145</v>
      </c>
      <c r="E151" s="219" t="s">
        <v>1988</v>
      </c>
      <c r="F151" s="220" t="s">
        <v>1989</v>
      </c>
      <c r="G151" s="221" t="s">
        <v>1176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145</v>
      </c>
      <c r="AU151" s="229" t="s">
        <v>86</v>
      </c>
      <c r="AY151" s="17" t="s">
        <v>143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150</v>
      </c>
      <c r="BM151" s="229" t="s">
        <v>1990</v>
      </c>
    </row>
    <row r="152" s="2" customFormat="1" ht="16.5" customHeight="1">
      <c r="A152" s="38"/>
      <c r="B152" s="39"/>
      <c r="C152" s="218" t="s">
        <v>341</v>
      </c>
      <c r="D152" s="218" t="s">
        <v>145</v>
      </c>
      <c r="E152" s="219" t="s">
        <v>1991</v>
      </c>
      <c r="F152" s="220" t="s">
        <v>1992</v>
      </c>
      <c r="G152" s="221" t="s">
        <v>1176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43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145</v>
      </c>
      <c r="AU152" s="229" t="s">
        <v>86</v>
      </c>
      <c r="AY152" s="17" t="s">
        <v>143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86</v>
      </c>
      <c r="BK152" s="230">
        <f>ROUND(I152*H152,2)</f>
        <v>0</v>
      </c>
      <c r="BL152" s="17" t="s">
        <v>150</v>
      </c>
      <c r="BM152" s="229" t="s">
        <v>1993</v>
      </c>
    </row>
    <row r="153" s="2" customFormat="1" ht="16.5" customHeight="1">
      <c r="A153" s="38"/>
      <c r="B153" s="39"/>
      <c r="C153" s="218" t="s">
        <v>346</v>
      </c>
      <c r="D153" s="218" t="s">
        <v>145</v>
      </c>
      <c r="E153" s="219" t="s">
        <v>1994</v>
      </c>
      <c r="F153" s="220" t="s">
        <v>1995</v>
      </c>
      <c r="G153" s="221" t="s">
        <v>1945</v>
      </c>
      <c r="H153" s="222">
        <v>20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145</v>
      </c>
      <c r="AU153" s="229" t="s">
        <v>86</v>
      </c>
      <c r="AY153" s="17" t="s">
        <v>143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86</v>
      </c>
      <c r="BK153" s="230">
        <f>ROUND(I153*H153,2)</f>
        <v>0</v>
      </c>
      <c r="BL153" s="17" t="s">
        <v>150</v>
      </c>
      <c r="BM153" s="229" t="s">
        <v>1996</v>
      </c>
    </row>
    <row r="154" s="2" customFormat="1" ht="16.5" customHeight="1">
      <c r="A154" s="38"/>
      <c r="B154" s="39"/>
      <c r="C154" s="218" t="s">
        <v>351</v>
      </c>
      <c r="D154" s="218" t="s">
        <v>145</v>
      </c>
      <c r="E154" s="219" t="s">
        <v>1997</v>
      </c>
      <c r="F154" s="220" t="s">
        <v>1954</v>
      </c>
      <c r="G154" s="221" t="s">
        <v>148</v>
      </c>
      <c r="H154" s="222">
        <v>12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145</v>
      </c>
      <c r="AU154" s="229" t="s">
        <v>86</v>
      </c>
      <c r="AY154" s="17" t="s">
        <v>143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150</v>
      </c>
      <c r="BM154" s="229" t="s">
        <v>1998</v>
      </c>
    </row>
    <row r="155" s="2" customFormat="1" ht="16.5" customHeight="1">
      <c r="A155" s="38"/>
      <c r="B155" s="39"/>
      <c r="C155" s="218" t="s">
        <v>355</v>
      </c>
      <c r="D155" s="218" t="s">
        <v>145</v>
      </c>
      <c r="E155" s="219" t="s">
        <v>1999</v>
      </c>
      <c r="F155" s="220" t="s">
        <v>1957</v>
      </c>
      <c r="G155" s="221" t="s">
        <v>148</v>
      </c>
      <c r="H155" s="222">
        <v>5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145</v>
      </c>
      <c r="AU155" s="229" t="s">
        <v>86</v>
      </c>
      <c r="AY155" s="17" t="s">
        <v>143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150</v>
      </c>
      <c r="BM155" s="229" t="s">
        <v>2000</v>
      </c>
    </row>
    <row r="156" s="12" customFormat="1" ht="25.92" customHeight="1">
      <c r="A156" s="12"/>
      <c r="B156" s="202"/>
      <c r="C156" s="203"/>
      <c r="D156" s="204" t="s">
        <v>77</v>
      </c>
      <c r="E156" s="205" t="s">
        <v>2001</v>
      </c>
      <c r="F156" s="205" t="s">
        <v>2002</v>
      </c>
      <c r="G156" s="203"/>
      <c r="H156" s="203"/>
      <c r="I156" s="206"/>
      <c r="J156" s="207">
        <f>BK156</f>
        <v>0</v>
      </c>
      <c r="K156" s="203"/>
      <c r="L156" s="208"/>
      <c r="M156" s="209"/>
      <c r="N156" s="210"/>
      <c r="O156" s="210"/>
      <c r="P156" s="211">
        <f>SUM(P157:P163)</f>
        <v>0</v>
      </c>
      <c r="Q156" s="210"/>
      <c r="R156" s="211">
        <f>SUM(R157:R163)</f>
        <v>0</v>
      </c>
      <c r="S156" s="210"/>
      <c r="T156" s="212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86</v>
      </c>
      <c r="AT156" s="214" t="s">
        <v>77</v>
      </c>
      <c r="AU156" s="214" t="s">
        <v>78</v>
      </c>
      <c r="AY156" s="213" t="s">
        <v>143</v>
      </c>
      <c r="BK156" s="215">
        <f>SUM(BK157:BK163)</f>
        <v>0</v>
      </c>
    </row>
    <row r="157" s="2" customFormat="1" ht="76.35" customHeight="1">
      <c r="A157" s="38"/>
      <c r="B157" s="39"/>
      <c r="C157" s="218" t="s">
        <v>363</v>
      </c>
      <c r="D157" s="218" t="s">
        <v>145</v>
      </c>
      <c r="E157" s="219" t="s">
        <v>2003</v>
      </c>
      <c r="F157" s="220" t="s">
        <v>2004</v>
      </c>
      <c r="G157" s="221" t="s">
        <v>1176</v>
      </c>
      <c r="H157" s="222">
        <v>1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145</v>
      </c>
      <c r="AU157" s="229" t="s">
        <v>86</v>
      </c>
      <c r="AY157" s="17" t="s">
        <v>143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86</v>
      </c>
      <c r="BK157" s="230">
        <f>ROUND(I157*H157,2)</f>
        <v>0</v>
      </c>
      <c r="BL157" s="17" t="s">
        <v>150</v>
      </c>
      <c r="BM157" s="229" t="s">
        <v>2005</v>
      </c>
    </row>
    <row r="158" s="2" customFormat="1" ht="16.5" customHeight="1">
      <c r="A158" s="38"/>
      <c r="B158" s="39"/>
      <c r="C158" s="218" t="s">
        <v>369</v>
      </c>
      <c r="D158" s="218" t="s">
        <v>145</v>
      </c>
      <c r="E158" s="219" t="s">
        <v>2006</v>
      </c>
      <c r="F158" s="220" t="s">
        <v>2007</v>
      </c>
      <c r="G158" s="221" t="s">
        <v>1176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145</v>
      </c>
      <c r="AU158" s="229" t="s">
        <v>86</v>
      </c>
      <c r="AY158" s="17" t="s">
        <v>143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150</v>
      </c>
      <c r="BM158" s="229" t="s">
        <v>2008</v>
      </c>
    </row>
    <row r="159" s="2" customFormat="1" ht="33" customHeight="1">
      <c r="A159" s="38"/>
      <c r="B159" s="39"/>
      <c r="C159" s="218" t="s">
        <v>374</v>
      </c>
      <c r="D159" s="218" t="s">
        <v>145</v>
      </c>
      <c r="E159" s="219" t="s">
        <v>2009</v>
      </c>
      <c r="F159" s="220" t="s">
        <v>2010</v>
      </c>
      <c r="G159" s="221" t="s">
        <v>1176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145</v>
      </c>
      <c r="AU159" s="229" t="s">
        <v>86</v>
      </c>
      <c r="AY159" s="17" t="s">
        <v>143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150</v>
      </c>
      <c r="BM159" s="229" t="s">
        <v>2011</v>
      </c>
    </row>
    <row r="160" s="2" customFormat="1" ht="21.75" customHeight="1">
      <c r="A160" s="38"/>
      <c r="B160" s="39"/>
      <c r="C160" s="218" t="s">
        <v>383</v>
      </c>
      <c r="D160" s="218" t="s">
        <v>145</v>
      </c>
      <c r="E160" s="219" t="s">
        <v>2012</v>
      </c>
      <c r="F160" s="220" t="s">
        <v>2013</v>
      </c>
      <c r="G160" s="221" t="s">
        <v>1176</v>
      </c>
      <c r="H160" s="222">
        <v>1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145</v>
      </c>
      <c r="AU160" s="229" t="s">
        <v>86</v>
      </c>
      <c r="AY160" s="17" t="s">
        <v>143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86</v>
      </c>
      <c r="BK160" s="230">
        <f>ROUND(I160*H160,2)</f>
        <v>0</v>
      </c>
      <c r="BL160" s="17" t="s">
        <v>150</v>
      </c>
      <c r="BM160" s="229" t="s">
        <v>2014</v>
      </c>
    </row>
    <row r="161" s="2" customFormat="1" ht="24.15" customHeight="1">
      <c r="A161" s="38"/>
      <c r="B161" s="39"/>
      <c r="C161" s="218" t="s">
        <v>387</v>
      </c>
      <c r="D161" s="218" t="s">
        <v>145</v>
      </c>
      <c r="E161" s="219" t="s">
        <v>2015</v>
      </c>
      <c r="F161" s="220" t="s">
        <v>2016</v>
      </c>
      <c r="G161" s="221" t="s">
        <v>1945</v>
      </c>
      <c r="H161" s="222">
        <v>11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145</v>
      </c>
      <c r="AU161" s="229" t="s">
        <v>86</v>
      </c>
      <c r="AY161" s="17" t="s">
        <v>143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86</v>
      </c>
      <c r="BK161" s="230">
        <f>ROUND(I161*H161,2)</f>
        <v>0</v>
      </c>
      <c r="BL161" s="17" t="s">
        <v>150</v>
      </c>
      <c r="BM161" s="229" t="s">
        <v>2017</v>
      </c>
    </row>
    <row r="162" s="2" customFormat="1" ht="16.5" customHeight="1">
      <c r="A162" s="38"/>
      <c r="B162" s="39"/>
      <c r="C162" s="218" t="s">
        <v>391</v>
      </c>
      <c r="D162" s="218" t="s">
        <v>145</v>
      </c>
      <c r="E162" s="219" t="s">
        <v>2018</v>
      </c>
      <c r="F162" s="220" t="s">
        <v>2019</v>
      </c>
      <c r="G162" s="221" t="s">
        <v>1563</v>
      </c>
      <c r="H162" s="222">
        <v>1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43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145</v>
      </c>
      <c r="AU162" s="229" t="s">
        <v>86</v>
      </c>
      <c r="AY162" s="17" t="s">
        <v>143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150</v>
      </c>
      <c r="BM162" s="229" t="s">
        <v>2020</v>
      </c>
    </row>
    <row r="163" s="2" customFormat="1" ht="24.15" customHeight="1">
      <c r="A163" s="38"/>
      <c r="B163" s="39"/>
      <c r="C163" s="218" t="s">
        <v>395</v>
      </c>
      <c r="D163" s="218" t="s">
        <v>145</v>
      </c>
      <c r="E163" s="219" t="s">
        <v>2021</v>
      </c>
      <c r="F163" s="220" t="s">
        <v>2022</v>
      </c>
      <c r="G163" s="221" t="s">
        <v>1945</v>
      </c>
      <c r="H163" s="222">
        <v>5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150</v>
      </c>
      <c r="AT163" s="229" t="s">
        <v>145</v>
      </c>
      <c r="AU163" s="229" t="s">
        <v>86</v>
      </c>
      <c r="AY163" s="17" t="s">
        <v>143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150</v>
      </c>
      <c r="BM163" s="229" t="s">
        <v>2023</v>
      </c>
    </row>
    <row r="164" s="12" customFormat="1" ht="25.92" customHeight="1">
      <c r="A164" s="12"/>
      <c r="B164" s="202"/>
      <c r="C164" s="203"/>
      <c r="D164" s="204" t="s">
        <v>77</v>
      </c>
      <c r="E164" s="205" t="s">
        <v>2024</v>
      </c>
      <c r="F164" s="205" t="s">
        <v>2025</v>
      </c>
      <c r="G164" s="203"/>
      <c r="H164" s="203"/>
      <c r="I164" s="206"/>
      <c r="J164" s="207">
        <f>BK164</f>
        <v>0</v>
      </c>
      <c r="K164" s="203"/>
      <c r="L164" s="208"/>
      <c r="M164" s="209"/>
      <c r="N164" s="210"/>
      <c r="O164" s="210"/>
      <c r="P164" s="211">
        <f>SUM(P165:P174)</f>
        <v>0</v>
      </c>
      <c r="Q164" s="210"/>
      <c r="R164" s="211">
        <f>SUM(R165:R174)</f>
        <v>0</v>
      </c>
      <c r="S164" s="210"/>
      <c r="T164" s="212">
        <f>SUM(T165:T174)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86</v>
      </c>
      <c r="AT164" s="214" t="s">
        <v>77</v>
      </c>
      <c r="AU164" s="214" t="s">
        <v>78</v>
      </c>
      <c r="AY164" s="213" t="s">
        <v>143</v>
      </c>
      <c r="BK164" s="215">
        <f>SUM(BK165:BK174)</f>
        <v>0</v>
      </c>
    </row>
    <row r="165" s="2" customFormat="1" ht="16.5" customHeight="1">
      <c r="A165" s="38"/>
      <c r="B165" s="39"/>
      <c r="C165" s="218" t="s">
        <v>400</v>
      </c>
      <c r="D165" s="218" t="s">
        <v>145</v>
      </c>
      <c r="E165" s="219" t="s">
        <v>2026</v>
      </c>
      <c r="F165" s="220" t="s">
        <v>2027</v>
      </c>
      <c r="G165" s="221" t="s">
        <v>1176</v>
      </c>
      <c r="H165" s="222">
        <v>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150</v>
      </c>
      <c r="AT165" s="229" t="s">
        <v>145</v>
      </c>
      <c r="AU165" s="229" t="s">
        <v>86</v>
      </c>
      <c r="AY165" s="17" t="s">
        <v>143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86</v>
      </c>
      <c r="BK165" s="230">
        <f>ROUND(I165*H165,2)</f>
        <v>0</v>
      </c>
      <c r="BL165" s="17" t="s">
        <v>150</v>
      </c>
      <c r="BM165" s="229" t="s">
        <v>2028</v>
      </c>
    </row>
    <row r="166" s="2" customFormat="1" ht="16.5" customHeight="1">
      <c r="A166" s="38"/>
      <c r="B166" s="39"/>
      <c r="C166" s="218" t="s">
        <v>405</v>
      </c>
      <c r="D166" s="218" t="s">
        <v>145</v>
      </c>
      <c r="E166" s="219" t="s">
        <v>2029</v>
      </c>
      <c r="F166" s="220" t="s">
        <v>2030</v>
      </c>
      <c r="G166" s="221" t="s">
        <v>1176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150</v>
      </c>
      <c r="AT166" s="229" t="s">
        <v>145</v>
      </c>
      <c r="AU166" s="229" t="s">
        <v>86</v>
      </c>
      <c r="AY166" s="17" t="s">
        <v>143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86</v>
      </c>
      <c r="BK166" s="230">
        <f>ROUND(I166*H166,2)</f>
        <v>0</v>
      </c>
      <c r="BL166" s="17" t="s">
        <v>150</v>
      </c>
      <c r="BM166" s="229" t="s">
        <v>2031</v>
      </c>
    </row>
    <row r="167" s="2" customFormat="1" ht="16.5" customHeight="1">
      <c r="A167" s="38"/>
      <c r="B167" s="39"/>
      <c r="C167" s="218" t="s">
        <v>410</v>
      </c>
      <c r="D167" s="218" t="s">
        <v>145</v>
      </c>
      <c r="E167" s="219" t="s">
        <v>2032</v>
      </c>
      <c r="F167" s="220" t="s">
        <v>2033</v>
      </c>
      <c r="G167" s="221" t="s">
        <v>1176</v>
      </c>
      <c r="H167" s="222">
        <v>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150</v>
      </c>
      <c r="AT167" s="229" t="s">
        <v>145</v>
      </c>
      <c r="AU167" s="229" t="s">
        <v>86</v>
      </c>
      <c r="AY167" s="17" t="s">
        <v>143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150</v>
      </c>
      <c r="BM167" s="229" t="s">
        <v>2034</v>
      </c>
    </row>
    <row r="168" s="2" customFormat="1" ht="16.5" customHeight="1">
      <c r="A168" s="38"/>
      <c r="B168" s="39"/>
      <c r="C168" s="218" t="s">
        <v>415</v>
      </c>
      <c r="D168" s="218" t="s">
        <v>145</v>
      </c>
      <c r="E168" s="219" t="s">
        <v>2035</v>
      </c>
      <c r="F168" s="220" t="s">
        <v>2036</v>
      </c>
      <c r="G168" s="221" t="s">
        <v>1176</v>
      </c>
      <c r="H168" s="222">
        <v>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150</v>
      </c>
      <c r="AT168" s="229" t="s">
        <v>145</v>
      </c>
      <c r="AU168" s="229" t="s">
        <v>86</v>
      </c>
      <c r="AY168" s="17" t="s">
        <v>143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150</v>
      </c>
      <c r="BM168" s="229" t="s">
        <v>2037</v>
      </c>
    </row>
    <row r="169" s="2" customFormat="1" ht="16.5" customHeight="1">
      <c r="A169" s="38"/>
      <c r="B169" s="39"/>
      <c r="C169" s="218" t="s">
        <v>421</v>
      </c>
      <c r="D169" s="218" t="s">
        <v>145</v>
      </c>
      <c r="E169" s="219" t="s">
        <v>2038</v>
      </c>
      <c r="F169" s="220" t="s">
        <v>2039</v>
      </c>
      <c r="G169" s="221" t="s">
        <v>1176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150</v>
      </c>
      <c r="AT169" s="229" t="s">
        <v>145</v>
      </c>
      <c r="AU169" s="229" t="s">
        <v>86</v>
      </c>
      <c r="AY169" s="17" t="s">
        <v>143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150</v>
      </c>
      <c r="BM169" s="229" t="s">
        <v>2040</v>
      </c>
    </row>
    <row r="170" s="2" customFormat="1" ht="21.75" customHeight="1">
      <c r="A170" s="38"/>
      <c r="B170" s="39"/>
      <c r="C170" s="218" t="s">
        <v>427</v>
      </c>
      <c r="D170" s="218" t="s">
        <v>145</v>
      </c>
      <c r="E170" s="219" t="s">
        <v>2041</v>
      </c>
      <c r="F170" s="220" t="s">
        <v>2042</v>
      </c>
      <c r="G170" s="221" t="s">
        <v>1176</v>
      </c>
      <c r="H170" s="222">
        <v>5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43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145</v>
      </c>
      <c r="AU170" s="229" t="s">
        <v>86</v>
      </c>
      <c r="AY170" s="17" t="s">
        <v>143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86</v>
      </c>
      <c r="BK170" s="230">
        <f>ROUND(I170*H170,2)</f>
        <v>0</v>
      </c>
      <c r="BL170" s="17" t="s">
        <v>150</v>
      </c>
      <c r="BM170" s="229" t="s">
        <v>2043</v>
      </c>
    </row>
    <row r="171" s="2" customFormat="1" ht="16.5" customHeight="1">
      <c r="A171" s="38"/>
      <c r="B171" s="39"/>
      <c r="C171" s="218" t="s">
        <v>432</v>
      </c>
      <c r="D171" s="218" t="s">
        <v>145</v>
      </c>
      <c r="E171" s="219" t="s">
        <v>2044</v>
      </c>
      <c r="F171" s="220" t="s">
        <v>2045</v>
      </c>
      <c r="G171" s="221" t="s">
        <v>1176</v>
      </c>
      <c r="H171" s="222">
        <v>2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150</v>
      </c>
      <c r="AT171" s="229" t="s">
        <v>145</v>
      </c>
      <c r="AU171" s="229" t="s">
        <v>86</v>
      </c>
      <c r="AY171" s="17" t="s">
        <v>143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86</v>
      </c>
      <c r="BK171" s="230">
        <f>ROUND(I171*H171,2)</f>
        <v>0</v>
      </c>
      <c r="BL171" s="17" t="s">
        <v>150</v>
      </c>
      <c r="BM171" s="229" t="s">
        <v>2046</v>
      </c>
    </row>
    <row r="172" s="2" customFormat="1" ht="16.5" customHeight="1">
      <c r="A172" s="38"/>
      <c r="B172" s="39"/>
      <c r="C172" s="218" t="s">
        <v>437</v>
      </c>
      <c r="D172" s="218" t="s">
        <v>145</v>
      </c>
      <c r="E172" s="219" t="s">
        <v>2047</v>
      </c>
      <c r="F172" s="220" t="s">
        <v>2048</v>
      </c>
      <c r="G172" s="221" t="s">
        <v>1945</v>
      </c>
      <c r="H172" s="222">
        <v>18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150</v>
      </c>
      <c r="AT172" s="229" t="s">
        <v>145</v>
      </c>
      <c r="AU172" s="229" t="s">
        <v>86</v>
      </c>
      <c r="AY172" s="17" t="s">
        <v>143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150</v>
      </c>
      <c r="BM172" s="229" t="s">
        <v>2049</v>
      </c>
    </row>
    <row r="173" s="2" customFormat="1" ht="16.5" customHeight="1">
      <c r="A173" s="38"/>
      <c r="B173" s="39"/>
      <c r="C173" s="218" t="s">
        <v>449</v>
      </c>
      <c r="D173" s="218" t="s">
        <v>145</v>
      </c>
      <c r="E173" s="219" t="s">
        <v>2050</v>
      </c>
      <c r="F173" s="220" t="s">
        <v>2051</v>
      </c>
      <c r="G173" s="221" t="s">
        <v>1945</v>
      </c>
      <c r="H173" s="222">
        <v>6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150</v>
      </c>
      <c r="AT173" s="229" t="s">
        <v>145</v>
      </c>
      <c r="AU173" s="229" t="s">
        <v>86</v>
      </c>
      <c r="AY173" s="17" t="s">
        <v>143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150</v>
      </c>
      <c r="BM173" s="229" t="s">
        <v>2052</v>
      </c>
    </row>
    <row r="174" s="2" customFormat="1" ht="16.5" customHeight="1">
      <c r="A174" s="38"/>
      <c r="B174" s="39"/>
      <c r="C174" s="218" t="s">
        <v>454</v>
      </c>
      <c r="D174" s="218" t="s">
        <v>145</v>
      </c>
      <c r="E174" s="219" t="s">
        <v>2053</v>
      </c>
      <c r="F174" s="220" t="s">
        <v>1954</v>
      </c>
      <c r="G174" s="221" t="s">
        <v>148</v>
      </c>
      <c r="H174" s="222">
        <v>3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43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150</v>
      </c>
      <c r="AT174" s="229" t="s">
        <v>145</v>
      </c>
      <c r="AU174" s="229" t="s">
        <v>86</v>
      </c>
      <c r="AY174" s="17" t="s">
        <v>143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86</v>
      </c>
      <c r="BK174" s="230">
        <f>ROUND(I174*H174,2)</f>
        <v>0</v>
      </c>
      <c r="BL174" s="17" t="s">
        <v>150</v>
      </c>
      <c r="BM174" s="229" t="s">
        <v>2054</v>
      </c>
    </row>
    <row r="175" s="12" customFormat="1" ht="25.92" customHeight="1">
      <c r="A175" s="12"/>
      <c r="B175" s="202"/>
      <c r="C175" s="203"/>
      <c r="D175" s="204" t="s">
        <v>77</v>
      </c>
      <c r="E175" s="205" t="s">
        <v>2055</v>
      </c>
      <c r="F175" s="205" t="s">
        <v>2056</v>
      </c>
      <c r="G175" s="203"/>
      <c r="H175" s="203"/>
      <c r="I175" s="206"/>
      <c r="J175" s="207">
        <f>BK175</f>
        <v>0</v>
      </c>
      <c r="K175" s="203"/>
      <c r="L175" s="208"/>
      <c r="M175" s="209"/>
      <c r="N175" s="210"/>
      <c r="O175" s="210"/>
      <c r="P175" s="211">
        <f>SUM(P176:P182)</f>
        <v>0</v>
      </c>
      <c r="Q175" s="210"/>
      <c r="R175" s="211">
        <f>SUM(R176:R182)</f>
        <v>0</v>
      </c>
      <c r="S175" s="210"/>
      <c r="T175" s="212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86</v>
      </c>
      <c r="AT175" s="214" t="s">
        <v>77</v>
      </c>
      <c r="AU175" s="214" t="s">
        <v>78</v>
      </c>
      <c r="AY175" s="213" t="s">
        <v>143</v>
      </c>
      <c r="BK175" s="215">
        <f>SUM(BK176:BK182)</f>
        <v>0</v>
      </c>
    </row>
    <row r="176" s="2" customFormat="1" ht="76.35" customHeight="1">
      <c r="A176" s="38"/>
      <c r="B176" s="39"/>
      <c r="C176" s="218" t="s">
        <v>461</v>
      </c>
      <c r="D176" s="218" t="s">
        <v>145</v>
      </c>
      <c r="E176" s="219" t="s">
        <v>2057</v>
      </c>
      <c r="F176" s="220" t="s">
        <v>2058</v>
      </c>
      <c r="G176" s="221" t="s">
        <v>1176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150</v>
      </c>
      <c r="AT176" s="229" t="s">
        <v>145</v>
      </c>
      <c r="AU176" s="229" t="s">
        <v>86</v>
      </c>
      <c r="AY176" s="17" t="s">
        <v>143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150</v>
      </c>
      <c r="BM176" s="229" t="s">
        <v>2059</v>
      </c>
    </row>
    <row r="177" s="2" customFormat="1" ht="16.5" customHeight="1">
      <c r="A177" s="38"/>
      <c r="B177" s="39"/>
      <c r="C177" s="218" t="s">
        <v>466</v>
      </c>
      <c r="D177" s="218" t="s">
        <v>145</v>
      </c>
      <c r="E177" s="219" t="s">
        <v>2060</v>
      </c>
      <c r="F177" s="220" t="s">
        <v>2007</v>
      </c>
      <c r="G177" s="221" t="s">
        <v>1176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150</v>
      </c>
      <c r="AT177" s="229" t="s">
        <v>145</v>
      </c>
      <c r="AU177" s="229" t="s">
        <v>86</v>
      </c>
      <c r="AY177" s="17" t="s">
        <v>143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150</v>
      </c>
      <c r="BM177" s="229" t="s">
        <v>2061</v>
      </c>
    </row>
    <row r="178" s="2" customFormat="1" ht="33" customHeight="1">
      <c r="A178" s="38"/>
      <c r="B178" s="39"/>
      <c r="C178" s="218" t="s">
        <v>473</v>
      </c>
      <c r="D178" s="218" t="s">
        <v>145</v>
      </c>
      <c r="E178" s="219" t="s">
        <v>2062</v>
      </c>
      <c r="F178" s="220" t="s">
        <v>2063</v>
      </c>
      <c r="G178" s="221" t="s">
        <v>1176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150</v>
      </c>
      <c r="AT178" s="229" t="s">
        <v>145</v>
      </c>
      <c r="AU178" s="229" t="s">
        <v>86</v>
      </c>
      <c r="AY178" s="17" t="s">
        <v>143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150</v>
      </c>
      <c r="BM178" s="229" t="s">
        <v>2064</v>
      </c>
    </row>
    <row r="179" s="2" customFormat="1" ht="21.75" customHeight="1">
      <c r="A179" s="38"/>
      <c r="B179" s="39"/>
      <c r="C179" s="218" t="s">
        <v>478</v>
      </c>
      <c r="D179" s="218" t="s">
        <v>145</v>
      </c>
      <c r="E179" s="219" t="s">
        <v>2065</v>
      </c>
      <c r="F179" s="220" t="s">
        <v>2013</v>
      </c>
      <c r="G179" s="221" t="s">
        <v>1176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150</v>
      </c>
      <c r="AT179" s="229" t="s">
        <v>145</v>
      </c>
      <c r="AU179" s="229" t="s">
        <v>86</v>
      </c>
      <c r="AY179" s="17" t="s">
        <v>143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86</v>
      </c>
      <c r="BK179" s="230">
        <f>ROUND(I179*H179,2)</f>
        <v>0</v>
      </c>
      <c r="BL179" s="17" t="s">
        <v>150</v>
      </c>
      <c r="BM179" s="229" t="s">
        <v>2066</v>
      </c>
    </row>
    <row r="180" s="2" customFormat="1" ht="24.15" customHeight="1">
      <c r="A180" s="38"/>
      <c r="B180" s="39"/>
      <c r="C180" s="218" t="s">
        <v>483</v>
      </c>
      <c r="D180" s="218" t="s">
        <v>145</v>
      </c>
      <c r="E180" s="219" t="s">
        <v>2067</v>
      </c>
      <c r="F180" s="220" t="s">
        <v>2016</v>
      </c>
      <c r="G180" s="221" t="s">
        <v>1945</v>
      </c>
      <c r="H180" s="222">
        <v>12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150</v>
      </c>
      <c r="AT180" s="229" t="s">
        <v>145</v>
      </c>
      <c r="AU180" s="229" t="s">
        <v>86</v>
      </c>
      <c r="AY180" s="17" t="s">
        <v>143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86</v>
      </c>
      <c r="BK180" s="230">
        <f>ROUND(I180*H180,2)</f>
        <v>0</v>
      </c>
      <c r="BL180" s="17" t="s">
        <v>150</v>
      </c>
      <c r="BM180" s="229" t="s">
        <v>2068</v>
      </c>
    </row>
    <row r="181" s="2" customFormat="1" ht="16.5" customHeight="1">
      <c r="A181" s="38"/>
      <c r="B181" s="39"/>
      <c r="C181" s="218" t="s">
        <v>488</v>
      </c>
      <c r="D181" s="218" t="s">
        <v>145</v>
      </c>
      <c r="E181" s="219" t="s">
        <v>2069</v>
      </c>
      <c r="F181" s="220" t="s">
        <v>2070</v>
      </c>
      <c r="G181" s="221" t="s">
        <v>1563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150</v>
      </c>
      <c r="AT181" s="229" t="s">
        <v>145</v>
      </c>
      <c r="AU181" s="229" t="s">
        <v>86</v>
      </c>
      <c r="AY181" s="17" t="s">
        <v>143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150</v>
      </c>
      <c r="BM181" s="229" t="s">
        <v>2071</v>
      </c>
    </row>
    <row r="182" s="2" customFormat="1" ht="24.15" customHeight="1">
      <c r="A182" s="38"/>
      <c r="B182" s="39"/>
      <c r="C182" s="218" t="s">
        <v>493</v>
      </c>
      <c r="D182" s="218" t="s">
        <v>145</v>
      </c>
      <c r="E182" s="219" t="s">
        <v>2072</v>
      </c>
      <c r="F182" s="220" t="s">
        <v>2022</v>
      </c>
      <c r="G182" s="221" t="s">
        <v>1945</v>
      </c>
      <c r="H182" s="222">
        <v>6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43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150</v>
      </c>
      <c r="AT182" s="229" t="s">
        <v>145</v>
      </c>
      <c r="AU182" s="229" t="s">
        <v>86</v>
      </c>
      <c r="AY182" s="17" t="s">
        <v>143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150</v>
      </c>
      <c r="BM182" s="229" t="s">
        <v>2073</v>
      </c>
    </row>
    <row r="183" s="12" customFormat="1" ht="25.92" customHeight="1">
      <c r="A183" s="12"/>
      <c r="B183" s="202"/>
      <c r="C183" s="203"/>
      <c r="D183" s="204" t="s">
        <v>77</v>
      </c>
      <c r="E183" s="205" t="s">
        <v>2074</v>
      </c>
      <c r="F183" s="205" t="s">
        <v>2075</v>
      </c>
      <c r="G183" s="203"/>
      <c r="H183" s="203"/>
      <c r="I183" s="206"/>
      <c r="J183" s="207">
        <f>BK183</f>
        <v>0</v>
      </c>
      <c r="K183" s="203"/>
      <c r="L183" s="208"/>
      <c r="M183" s="209"/>
      <c r="N183" s="210"/>
      <c r="O183" s="210"/>
      <c r="P183" s="211">
        <f>SUM(P184:P191)</f>
        <v>0</v>
      </c>
      <c r="Q183" s="210"/>
      <c r="R183" s="211">
        <f>SUM(R184:R191)</f>
        <v>0</v>
      </c>
      <c r="S183" s="210"/>
      <c r="T183" s="212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86</v>
      </c>
      <c r="AT183" s="214" t="s">
        <v>77</v>
      </c>
      <c r="AU183" s="214" t="s">
        <v>78</v>
      </c>
      <c r="AY183" s="213" t="s">
        <v>143</v>
      </c>
      <c r="BK183" s="215">
        <f>SUM(BK184:BK191)</f>
        <v>0</v>
      </c>
    </row>
    <row r="184" s="2" customFormat="1" ht="16.5" customHeight="1">
      <c r="A184" s="38"/>
      <c r="B184" s="39"/>
      <c r="C184" s="218" t="s">
        <v>498</v>
      </c>
      <c r="D184" s="218" t="s">
        <v>145</v>
      </c>
      <c r="E184" s="219" t="s">
        <v>2076</v>
      </c>
      <c r="F184" s="220" t="s">
        <v>2077</v>
      </c>
      <c r="G184" s="221" t="s">
        <v>1563</v>
      </c>
      <c r="H184" s="222">
        <v>1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43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150</v>
      </c>
      <c r="AT184" s="229" t="s">
        <v>145</v>
      </c>
      <c r="AU184" s="229" t="s">
        <v>86</v>
      </c>
      <c r="AY184" s="17" t="s">
        <v>143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86</v>
      </c>
      <c r="BK184" s="230">
        <f>ROUND(I184*H184,2)</f>
        <v>0</v>
      </c>
      <c r="BL184" s="17" t="s">
        <v>150</v>
      </c>
      <c r="BM184" s="229" t="s">
        <v>2078</v>
      </c>
    </row>
    <row r="185" s="2" customFormat="1" ht="16.5" customHeight="1">
      <c r="A185" s="38"/>
      <c r="B185" s="39"/>
      <c r="C185" s="218" t="s">
        <v>504</v>
      </c>
      <c r="D185" s="218" t="s">
        <v>145</v>
      </c>
      <c r="E185" s="219" t="s">
        <v>2079</v>
      </c>
      <c r="F185" s="220" t="s">
        <v>2080</v>
      </c>
      <c r="G185" s="221" t="s">
        <v>1563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43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145</v>
      </c>
      <c r="AU185" s="229" t="s">
        <v>86</v>
      </c>
      <c r="AY185" s="17" t="s">
        <v>143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150</v>
      </c>
      <c r="BM185" s="229" t="s">
        <v>2081</v>
      </c>
    </row>
    <row r="186" s="2" customFormat="1" ht="16.5" customHeight="1">
      <c r="A186" s="38"/>
      <c r="B186" s="39"/>
      <c r="C186" s="218" t="s">
        <v>509</v>
      </c>
      <c r="D186" s="218" t="s">
        <v>145</v>
      </c>
      <c r="E186" s="219" t="s">
        <v>2082</v>
      </c>
      <c r="F186" s="220" t="s">
        <v>2083</v>
      </c>
      <c r="G186" s="221" t="s">
        <v>1563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150</v>
      </c>
      <c r="AT186" s="229" t="s">
        <v>145</v>
      </c>
      <c r="AU186" s="229" t="s">
        <v>86</v>
      </c>
      <c r="AY186" s="17" t="s">
        <v>143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150</v>
      </c>
      <c r="BM186" s="229" t="s">
        <v>2084</v>
      </c>
    </row>
    <row r="187" s="2" customFormat="1" ht="16.5" customHeight="1">
      <c r="A187" s="38"/>
      <c r="B187" s="39"/>
      <c r="C187" s="218" t="s">
        <v>514</v>
      </c>
      <c r="D187" s="218" t="s">
        <v>145</v>
      </c>
      <c r="E187" s="219" t="s">
        <v>2085</v>
      </c>
      <c r="F187" s="220" t="s">
        <v>2086</v>
      </c>
      <c r="G187" s="221" t="s">
        <v>1563</v>
      </c>
      <c r="H187" s="222">
        <v>1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150</v>
      </c>
      <c r="AT187" s="229" t="s">
        <v>145</v>
      </c>
      <c r="AU187" s="229" t="s">
        <v>86</v>
      </c>
      <c r="AY187" s="17" t="s">
        <v>143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86</v>
      </c>
      <c r="BK187" s="230">
        <f>ROUND(I187*H187,2)</f>
        <v>0</v>
      </c>
      <c r="BL187" s="17" t="s">
        <v>150</v>
      </c>
      <c r="BM187" s="229" t="s">
        <v>2087</v>
      </c>
    </row>
    <row r="188" s="2" customFormat="1" ht="16.5" customHeight="1">
      <c r="A188" s="38"/>
      <c r="B188" s="39"/>
      <c r="C188" s="218" t="s">
        <v>520</v>
      </c>
      <c r="D188" s="218" t="s">
        <v>145</v>
      </c>
      <c r="E188" s="219" t="s">
        <v>2088</v>
      </c>
      <c r="F188" s="220" t="s">
        <v>2089</v>
      </c>
      <c r="G188" s="221" t="s">
        <v>1563</v>
      </c>
      <c r="H188" s="222">
        <v>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43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150</v>
      </c>
      <c r="AT188" s="229" t="s">
        <v>145</v>
      </c>
      <c r="AU188" s="229" t="s">
        <v>86</v>
      </c>
      <c r="AY188" s="17" t="s">
        <v>143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86</v>
      </c>
      <c r="BK188" s="230">
        <f>ROUND(I188*H188,2)</f>
        <v>0</v>
      </c>
      <c r="BL188" s="17" t="s">
        <v>150</v>
      </c>
      <c r="BM188" s="229" t="s">
        <v>2090</v>
      </c>
    </row>
    <row r="189" s="2" customFormat="1" ht="16.5" customHeight="1">
      <c r="A189" s="38"/>
      <c r="B189" s="39"/>
      <c r="C189" s="218" t="s">
        <v>525</v>
      </c>
      <c r="D189" s="218" t="s">
        <v>145</v>
      </c>
      <c r="E189" s="219" t="s">
        <v>2091</v>
      </c>
      <c r="F189" s="220" t="s">
        <v>2092</v>
      </c>
      <c r="G189" s="221" t="s">
        <v>1563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43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150</v>
      </c>
      <c r="AT189" s="229" t="s">
        <v>145</v>
      </c>
      <c r="AU189" s="229" t="s">
        <v>86</v>
      </c>
      <c r="AY189" s="17" t="s">
        <v>143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86</v>
      </c>
      <c r="BK189" s="230">
        <f>ROUND(I189*H189,2)</f>
        <v>0</v>
      </c>
      <c r="BL189" s="17" t="s">
        <v>150</v>
      </c>
      <c r="BM189" s="229" t="s">
        <v>2093</v>
      </c>
    </row>
    <row r="190" s="2" customFormat="1" ht="16.5" customHeight="1">
      <c r="A190" s="38"/>
      <c r="B190" s="39"/>
      <c r="C190" s="218" t="s">
        <v>531</v>
      </c>
      <c r="D190" s="218" t="s">
        <v>145</v>
      </c>
      <c r="E190" s="219" t="s">
        <v>2094</v>
      </c>
      <c r="F190" s="220" t="s">
        <v>2095</v>
      </c>
      <c r="G190" s="221" t="s">
        <v>1563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150</v>
      </c>
      <c r="AT190" s="229" t="s">
        <v>145</v>
      </c>
      <c r="AU190" s="229" t="s">
        <v>86</v>
      </c>
      <c r="AY190" s="17" t="s">
        <v>143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150</v>
      </c>
      <c r="BM190" s="229" t="s">
        <v>2096</v>
      </c>
    </row>
    <row r="191" s="2" customFormat="1" ht="16.5" customHeight="1">
      <c r="A191" s="38"/>
      <c r="B191" s="39"/>
      <c r="C191" s="218" t="s">
        <v>425</v>
      </c>
      <c r="D191" s="218" t="s">
        <v>145</v>
      </c>
      <c r="E191" s="219" t="s">
        <v>2097</v>
      </c>
      <c r="F191" s="220" t="s">
        <v>2098</v>
      </c>
      <c r="G191" s="221" t="s">
        <v>1563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43" t="s">
        <v>1</v>
      </c>
      <c r="N191" s="244" t="s">
        <v>43</v>
      </c>
      <c r="O191" s="245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150</v>
      </c>
      <c r="AT191" s="229" t="s">
        <v>145</v>
      </c>
      <c r="AU191" s="229" t="s">
        <v>86</v>
      </c>
      <c r="AY191" s="17" t="s">
        <v>143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150</v>
      </c>
      <c r="BM191" s="229" t="s">
        <v>2099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5dTaNOpFEyTx6m3kYfo7MjWOCeZcPNo8w6MaNjU2yqrEZGcik7h9IQW58TA0fSsGx0uMEviocDuqW/x0S/nM3Q==" hashValue="x+uy+rLDj9FtbXeVoXFLQbyg+lsiN70682M2x2o2/gvpHurAxENQuQfgvs9BYk4Jlvp8f3wXB/uHW2rOr0j8Hw==" algorithmName="SHA-512" password="CC35"/>
  <autoFilter ref="C122:K19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2025-11-04T15:25:38Z</dcterms:created>
  <dcterms:modified xsi:type="dcterms:W3CDTF">2025-11-04T15:25:46Z</dcterms:modified>
</cp:coreProperties>
</file>